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'2022-2023'!$A$6:$IS$155</definedName>
    <definedName name="_xlnm.Print_Area" localSheetId="0">'2022-2023'!$A$1:$J$156</definedName>
  </definedNames>
  <calcPr fullCalcOnLoad="1"/>
</workbook>
</file>

<file path=xl/sharedStrings.xml><?xml version="1.0" encoding="utf-8"?>
<sst xmlns="http://schemas.openxmlformats.org/spreadsheetml/2006/main" count="861" uniqueCount="266">
  <si>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</si>
  <si>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</si>
  <si>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</si>
  <si>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</si>
  <si>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</si>
  <si>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</si>
  <si>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</si>
  <si>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</si>
  <si>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</si>
  <si>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</si>
  <si>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</si>
  <si>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</si>
  <si>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</si>
  <si>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</si>
  <si>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</si>
  <si>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</si>
  <si>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</si>
  <si>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</si>
  <si>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</si>
  <si>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</si>
  <si>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</si>
  <si>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</si>
  <si>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 13.12.2021  № 59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</si>
  <si>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</si>
  <si>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</si>
  <si>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</si>
  <si>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</si>
  <si>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</si>
  <si>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</si>
  <si>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</si>
  <si>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</si>
  <si>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</si>
  <si>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</si>
  <si>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</si>
  <si>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</si>
  <si>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</si>
  <si>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</si>
  <si>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</si>
  <si>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</si>
  <si>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</si>
  <si>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</si>
  <si>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</si>
  <si>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</si>
  <si>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</si>
  <si>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</si>
  <si>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</si>
  <si>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</si>
  <si>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</si>
  <si>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</si>
  <si>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</si>
  <si>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</si>
  <si>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</si>
  <si>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</si>
  <si>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</si>
  <si>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</si>
  <si>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</si>
  <si>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</si>
  <si>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</si>
  <si>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</si>
  <si>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</si>
  <si>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</si>
  <si>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</si>
  <si>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</si>
  <si>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</si>
  <si>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</si>
  <si>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</si>
  <si>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</si>
  <si>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</si>
  <si>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</si>
  <si>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</si>
  <si>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</si>
  <si>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</si>
  <si>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</si>
  <si>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</si>
  <si>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</si>
  <si>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</si>
  <si>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</si>
  <si>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</si>
  <si>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</si>
  <si>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</si>
  <si>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</si>
  <si>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</si>
  <si>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</si>
  <si>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</si>
  <si>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</si>
  <si>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</si>
  <si>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</si>
  <si>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</si>
  <si>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</si>
  <si>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</si>
  <si>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</si>
  <si>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</si>
  <si>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</si>
  <si>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</si>
  <si>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</si>
  <si>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</si>
  <si>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</si>
  <si>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</si>
  <si>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</si>
  <si>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</si>
  <si>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</si>
  <si>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</si>
  <si>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</si>
  <si>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</si>
  <si>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</si>
  <si>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</si>
  <si>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</si>
  <si>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</si>
  <si>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</si>
  <si>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</si>
  <si>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года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</si>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</sst>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hidden="1" customWidth="1"/>
    <col min="9" max="9" width="17.375" style="7" hidden="1" customWidth="1"/>
    <col min="10" max="10" width="18.75390625" style="7" customWidth="1"/>
    <col min="11" max="11" width="15.375" style="7" hidden="1" customWidth="1"/>
    <col min="12" max="12" width="17.375" style="7" hidden="1" customWidth="1"/>
    <col min="13" max="16384" width="9.125" style="1" customWidth="1"/>
  </cols>
  <sheetData>
    <row r="1" spans="2:12" ht="42" customHeight="1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102" customHeight="1">
      <c r="A3" s="37" t="s">
        <v>110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 customHeight="1">
      <c r="A5" s="39" t="s">
        <v>70</v>
      </c>
      <c r="B5" s="38" t="s">
        <v>69</v>
      </c>
      <c r="C5" s="38"/>
      <c r="D5" s="38"/>
      <c r="E5" s="38"/>
      <c r="F5" s="40" t="s">
        <v>223</v>
      </c>
      <c r="G5" s="35" t="s">
        <v>66</v>
      </c>
      <c r="H5" s="33" t="s">
        <v>224</v>
      </c>
      <c r="I5" s="35" t="s">
        <v>66</v>
      </c>
      <c r="J5" s="35" t="s">
        <v>111</v>
      </c>
      <c r="K5" s="33" t="s">
        <v>224</v>
      </c>
      <c r="L5" s="35" t="s">
        <v>111</v>
      </c>
    </row>
    <row r="6" spans="1:253" ht="96.75" customHeight="1">
      <c r="A6" s="39"/>
      <c r="B6" s="5" t="s">
        <v>168</v>
      </c>
      <c r="C6" s="5" t="s">
        <v>169</v>
      </c>
      <c r="D6" s="5" t="s">
        <v>170</v>
      </c>
      <c r="E6" s="5" t="s">
        <v>171</v>
      </c>
      <c r="F6" s="41"/>
      <c r="G6" s="35"/>
      <c r="H6" s="34"/>
      <c r="I6" s="35"/>
      <c r="J6" s="35"/>
      <c r="K6" s="34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172</v>
      </c>
      <c r="B7" s="19" t="s">
        <v>72</v>
      </c>
      <c r="C7" s="19" t="s">
        <v>73</v>
      </c>
      <c r="D7" s="19" t="s">
        <v>165</v>
      </c>
      <c r="E7" s="19" t="s">
        <v>207</v>
      </c>
      <c r="F7" s="20"/>
      <c r="G7" s="21">
        <f aca="true" t="shared" si="0" ref="G7:L7">G8+G15+G21+G25+G28+G30+G35+G39+G41+G43</f>
        <v>78548443.35</v>
      </c>
      <c r="H7" s="21">
        <f t="shared" si="0"/>
        <v>0</v>
      </c>
      <c r="I7" s="21">
        <f t="shared" si="0"/>
        <v>78548443.35</v>
      </c>
      <c r="J7" s="21">
        <f t="shared" si="0"/>
        <v>65023089.309999995</v>
      </c>
      <c r="K7" s="21">
        <f t="shared" si="0"/>
        <v>0</v>
      </c>
      <c r="L7" s="21">
        <f t="shared" si="0"/>
        <v>65023089.309999995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173</v>
      </c>
      <c r="B8" s="28" t="s">
        <v>72</v>
      </c>
      <c r="C8" s="28" t="s">
        <v>73</v>
      </c>
      <c r="D8" s="28" t="s">
        <v>72</v>
      </c>
      <c r="E8" s="28" t="s">
        <v>207</v>
      </c>
      <c r="F8" s="30"/>
      <c r="G8" s="31">
        <f aca="true" t="shared" si="1" ref="G8:L8">SUM(G9:G14)</f>
        <v>36024944.94</v>
      </c>
      <c r="H8" s="31">
        <f t="shared" si="1"/>
        <v>0</v>
      </c>
      <c r="I8" s="31">
        <f t="shared" si="1"/>
        <v>36024944.94</v>
      </c>
      <c r="J8" s="31">
        <f t="shared" si="1"/>
        <v>36024944.94</v>
      </c>
      <c r="K8" s="31">
        <f t="shared" si="1"/>
        <v>0</v>
      </c>
      <c r="L8" s="31">
        <f t="shared" si="1"/>
        <v>36024944.94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208</v>
      </c>
      <c r="B9" s="3" t="s">
        <v>72</v>
      </c>
      <c r="C9" s="3" t="s">
        <v>73</v>
      </c>
      <c r="D9" s="3" t="s">
        <v>72</v>
      </c>
      <c r="E9" s="3" t="s">
        <v>74</v>
      </c>
      <c r="F9" s="3" t="s">
        <v>75</v>
      </c>
      <c r="G9" s="6">
        <v>6562081</v>
      </c>
      <c r="H9" s="6">
        <v>0</v>
      </c>
      <c r="I9" s="6">
        <f aca="true" t="shared" si="2" ref="I9:I14">G9+H9</f>
        <v>6562081</v>
      </c>
      <c r="J9" s="6">
        <v>6562081</v>
      </c>
      <c r="K9" s="6">
        <v>0</v>
      </c>
      <c r="L9" s="6">
        <f aca="true" t="shared" si="3" ref="L9:L14">J9+K9</f>
        <v>6562081</v>
      </c>
    </row>
    <row r="10" spans="1:12" ht="66.75" customHeight="1">
      <c r="A10" s="15" t="s">
        <v>2</v>
      </c>
      <c r="B10" s="3" t="s">
        <v>72</v>
      </c>
      <c r="C10" s="3" t="s">
        <v>73</v>
      </c>
      <c r="D10" s="3" t="s">
        <v>72</v>
      </c>
      <c r="E10" s="3" t="s">
        <v>74</v>
      </c>
      <c r="F10" s="3" t="s">
        <v>76</v>
      </c>
      <c r="G10" s="6">
        <v>2538380.94</v>
      </c>
      <c r="H10" s="6">
        <v>0</v>
      </c>
      <c r="I10" s="6">
        <f t="shared" si="2"/>
        <v>2538380.94</v>
      </c>
      <c r="J10" s="6">
        <v>2538380.94</v>
      </c>
      <c r="K10" s="6">
        <v>0</v>
      </c>
      <c r="L10" s="6">
        <f t="shared" si="3"/>
        <v>2538380.94</v>
      </c>
    </row>
    <row r="11" spans="1:12" ht="48" customHeight="1">
      <c r="A11" s="15" t="s">
        <v>54</v>
      </c>
      <c r="B11" s="3" t="s">
        <v>72</v>
      </c>
      <c r="C11" s="3" t="s">
        <v>73</v>
      </c>
      <c r="D11" s="3" t="s">
        <v>72</v>
      </c>
      <c r="E11" s="3" t="s">
        <v>74</v>
      </c>
      <c r="F11" s="3" t="s">
        <v>77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3</v>
      </c>
      <c r="B12" s="3" t="s">
        <v>72</v>
      </c>
      <c r="C12" s="3" t="s">
        <v>73</v>
      </c>
      <c r="D12" s="3" t="s">
        <v>72</v>
      </c>
      <c r="E12" s="3" t="s">
        <v>78</v>
      </c>
      <c r="F12" s="3" t="s">
        <v>76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209</v>
      </c>
      <c r="B13" s="3" t="s">
        <v>72</v>
      </c>
      <c r="C13" s="3" t="s">
        <v>73</v>
      </c>
      <c r="D13" s="3" t="s">
        <v>72</v>
      </c>
      <c r="E13" s="3" t="s">
        <v>79</v>
      </c>
      <c r="F13" s="3" t="s">
        <v>75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4</v>
      </c>
      <c r="B14" s="3" t="s">
        <v>72</v>
      </c>
      <c r="C14" s="3" t="s">
        <v>73</v>
      </c>
      <c r="D14" s="3" t="s">
        <v>72</v>
      </c>
      <c r="E14" s="3" t="s">
        <v>79</v>
      </c>
      <c r="F14" s="3" t="s">
        <v>76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174</v>
      </c>
      <c r="B15" s="28" t="s">
        <v>72</v>
      </c>
      <c r="C15" s="28" t="s">
        <v>73</v>
      </c>
      <c r="D15" s="28" t="s">
        <v>80</v>
      </c>
      <c r="E15" s="28" t="s">
        <v>207</v>
      </c>
      <c r="F15" s="28"/>
      <c r="G15" s="29">
        <f aca="true" t="shared" si="4" ref="G15:L15">SUM(G16:G20)</f>
        <v>18595508.88</v>
      </c>
      <c r="H15" s="29">
        <f t="shared" si="4"/>
        <v>0</v>
      </c>
      <c r="I15" s="29">
        <f t="shared" si="4"/>
        <v>18595508.88</v>
      </c>
      <c r="J15" s="29">
        <f t="shared" si="4"/>
        <v>16768366.32</v>
      </c>
      <c r="K15" s="29">
        <f t="shared" si="4"/>
        <v>0</v>
      </c>
      <c r="L15" s="29">
        <f t="shared" si="4"/>
        <v>16768366.32</v>
      </c>
    </row>
    <row r="16" spans="1:12" ht="48" customHeight="1">
      <c r="A16" s="15" t="s">
        <v>3</v>
      </c>
      <c r="B16" s="3" t="s">
        <v>72</v>
      </c>
      <c r="C16" s="3" t="s">
        <v>73</v>
      </c>
      <c r="D16" s="3" t="s">
        <v>80</v>
      </c>
      <c r="E16" s="3" t="s">
        <v>78</v>
      </c>
      <c r="F16" s="3" t="s">
        <v>76</v>
      </c>
      <c r="G16" s="6">
        <v>3070200</v>
      </c>
      <c r="H16" s="6">
        <v>0</v>
      </c>
      <c r="I16" s="6">
        <f>G16+H16</f>
        <v>3070200</v>
      </c>
      <c r="J16" s="6">
        <v>3070200</v>
      </c>
      <c r="K16" s="6">
        <v>0</v>
      </c>
      <c r="L16" s="6">
        <f>J16+K16</f>
        <v>3070200</v>
      </c>
    </row>
    <row r="17" spans="1:12" ht="97.5" customHeight="1">
      <c r="A17" s="15" t="s">
        <v>210</v>
      </c>
      <c r="B17" s="3" t="s">
        <v>72</v>
      </c>
      <c r="C17" s="3" t="s">
        <v>73</v>
      </c>
      <c r="D17" s="3" t="s">
        <v>80</v>
      </c>
      <c r="E17" s="3" t="s">
        <v>81</v>
      </c>
      <c r="F17" s="3" t="s">
        <v>75</v>
      </c>
      <c r="G17" s="6">
        <v>7646761</v>
      </c>
      <c r="H17" s="6">
        <v>-184000</v>
      </c>
      <c r="I17" s="6">
        <f>G17+H17</f>
        <v>7462761</v>
      </c>
      <c r="J17" s="6">
        <v>7646761</v>
      </c>
      <c r="K17" s="6">
        <v>0</v>
      </c>
      <c r="L17" s="6">
        <f>J17+K17</f>
        <v>7646761</v>
      </c>
    </row>
    <row r="18" spans="1:12" ht="66" customHeight="1">
      <c r="A18" s="15" t="s">
        <v>5</v>
      </c>
      <c r="B18" s="3" t="s">
        <v>72</v>
      </c>
      <c r="C18" s="3" t="s">
        <v>73</v>
      </c>
      <c r="D18" s="3" t="s">
        <v>80</v>
      </c>
      <c r="E18" s="3" t="s">
        <v>81</v>
      </c>
      <c r="F18" s="3" t="s">
        <v>76</v>
      </c>
      <c r="G18" s="6">
        <f>6327047.88-2500000</f>
        <v>3827047.88</v>
      </c>
      <c r="H18" s="6">
        <v>184000</v>
      </c>
      <c r="I18" s="6">
        <f>G18+H18</f>
        <v>4011047.88</v>
      </c>
      <c r="J18" s="6">
        <f>7004905.32-5005000</f>
        <v>1999905.3200000003</v>
      </c>
      <c r="K18" s="6">
        <v>0</v>
      </c>
      <c r="L18" s="6">
        <f>J18+K18</f>
        <v>1999905.3200000003</v>
      </c>
    </row>
    <row r="19" spans="1:12" ht="49.5" customHeight="1">
      <c r="A19" s="15" t="s">
        <v>55</v>
      </c>
      <c r="B19" s="3" t="s">
        <v>72</v>
      </c>
      <c r="C19" s="3" t="s">
        <v>73</v>
      </c>
      <c r="D19" s="3" t="s">
        <v>80</v>
      </c>
      <c r="E19" s="3" t="s">
        <v>81</v>
      </c>
      <c r="F19" s="3" t="s">
        <v>77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211</v>
      </c>
      <c r="B20" s="3" t="s">
        <v>72</v>
      </c>
      <c r="C20" s="3" t="s">
        <v>73</v>
      </c>
      <c r="D20" s="3" t="s">
        <v>80</v>
      </c>
      <c r="E20" s="3" t="s">
        <v>82</v>
      </c>
      <c r="F20" s="3" t="s">
        <v>75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175</v>
      </c>
      <c r="B21" s="28" t="s">
        <v>72</v>
      </c>
      <c r="C21" s="28" t="s">
        <v>73</v>
      </c>
      <c r="D21" s="28" t="s">
        <v>83</v>
      </c>
      <c r="E21" s="28" t="s">
        <v>207</v>
      </c>
      <c r="F21" s="28"/>
      <c r="G21" s="29">
        <f aca="true" t="shared" si="5" ref="G21:L21">SUM(G22:G24)</f>
        <v>3299921</v>
      </c>
      <c r="H21" s="29">
        <f t="shared" si="5"/>
        <v>0</v>
      </c>
      <c r="I21" s="29">
        <f t="shared" si="5"/>
        <v>3299921</v>
      </c>
      <c r="J21" s="29">
        <f t="shared" si="5"/>
        <v>3299921</v>
      </c>
      <c r="K21" s="29">
        <f t="shared" si="5"/>
        <v>0</v>
      </c>
      <c r="L21" s="29">
        <f t="shared" si="5"/>
        <v>3299921</v>
      </c>
    </row>
    <row r="22" spans="1:12" ht="96.75" customHeight="1">
      <c r="A22" s="15" t="s">
        <v>212</v>
      </c>
      <c r="B22" s="3" t="s">
        <v>72</v>
      </c>
      <c r="C22" s="3" t="s">
        <v>73</v>
      </c>
      <c r="D22" s="3" t="s">
        <v>83</v>
      </c>
      <c r="E22" s="3" t="s">
        <v>84</v>
      </c>
      <c r="F22" s="3" t="s">
        <v>75</v>
      </c>
      <c r="G22" s="6">
        <v>2995695</v>
      </c>
      <c r="H22" s="6">
        <v>0</v>
      </c>
      <c r="I22" s="6">
        <f>G22+H22</f>
        <v>2995695</v>
      </c>
      <c r="J22" s="6">
        <v>2995695</v>
      </c>
      <c r="K22" s="6">
        <v>0</v>
      </c>
      <c r="L22" s="6">
        <f>J22+K22</f>
        <v>2995695</v>
      </c>
    </row>
    <row r="23" spans="1:12" ht="64.5" customHeight="1">
      <c r="A23" s="15" t="s">
        <v>6</v>
      </c>
      <c r="B23" s="3" t="s">
        <v>72</v>
      </c>
      <c r="C23" s="3" t="s">
        <v>73</v>
      </c>
      <c r="D23" s="3" t="s">
        <v>83</v>
      </c>
      <c r="E23" s="3" t="s">
        <v>84</v>
      </c>
      <c r="F23" s="3" t="s">
        <v>76</v>
      </c>
      <c r="G23" s="6">
        <v>295826</v>
      </c>
      <c r="H23" s="6">
        <v>0</v>
      </c>
      <c r="I23" s="6">
        <f>G23+H23</f>
        <v>295826</v>
      </c>
      <c r="J23" s="6">
        <v>295826</v>
      </c>
      <c r="K23" s="6">
        <v>0</v>
      </c>
      <c r="L23" s="6">
        <f>J23+K23</f>
        <v>295826</v>
      </c>
    </row>
    <row r="24" spans="1:12" ht="51" customHeight="1">
      <c r="A24" s="15" t="s">
        <v>56</v>
      </c>
      <c r="B24" s="3" t="s">
        <v>72</v>
      </c>
      <c r="C24" s="3" t="s">
        <v>73</v>
      </c>
      <c r="D24" s="3" t="s">
        <v>83</v>
      </c>
      <c r="E24" s="3" t="s">
        <v>84</v>
      </c>
      <c r="F24" s="3" t="s">
        <v>77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176</v>
      </c>
      <c r="B25" s="28" t="s">
        <v>72</v>
      </c>
      <c r="C25" s="28" t="s">
        <v>73</v>
      </c>
      <c r="D25" s="28" t="s">
        <v>85</v>
      </c>
      <c r="E25" s="28" t="s">
        <v>207</v>
      </c>
      <c r="F25" s="28"/>
      <c r="G25" s="29">
        <f aca="true" t="shared" si="6" ref="G25:L25">SUM(G26:G27)</f>
        <v>355740</v>
      </c>
      <c r="H25" s="29">
        <f t="shared" si="6"/>
        <v>0</v>
      </c>
      <c r="I25" s="29">
        <f t="shared" si="6"/>
        <v>355740</v>
      </c>
      <c r="J25" s="29">
        <f t="shared" si="6"/>
        <v>355740</v>
      </c>
      <c r="K25" s="29">
        <f t="shared" si="6"/>
        <v>0</v>
      </c>
      <c r="L25" s="29">
        <f t="shared" si="6"/>
        <v>355740</v>
      </c>
    </row>
    <row r="26" spans="1:12" ht="63">
      <c r="A26" s="15" t="s">
        <v>7</v>
      </c>
      <c r="B26" s="3" t="s">
        <v>72</v>
      </c>
      <c r="C26" s="3" t="s">
        <v>73</v>
      </c>
      <c r="D26" s="3" t="s">
        <v>85</v>
      </c>
      <c r="E26" s="3" t="s">
        <v>91</v>
      </c>
      <c r="F26" s="3" t="s">
        <v>76</v>
      </c>
      <c r="G26" s="6">
        <v>330330</v>
      </c>
      <c r="H26" s="6">
        <v>0</v>
      </c>
      <c r="I26" s="6">
        <f>G26+H26</f>
        <v>330330</v>
      </c>
      <c r="J26" s="6">
        <v>330330</v>
      </c>
      <c r="K26" s="6">
        <v>0</v>
      </c>
      <c r="L26" s="6">
        <f>J26+K26</f>
        <v>330330</v>
      </c>
    </row>
    <row r="27" spans="1:12" ht="78.75">
      <c r="A27" s="15" t="s">
        <v>8</v>
      </c>
      <c r="B27" s="3" t="s">
        <v>72</v>
      </c>
      <c r="C27" s="3" t="s">
        <v>73</v>
      </c>
      <c r="D27" s="3" t="s">
        <v>85</v>
      </c>
      <c r="E27" s="3" t="s">
        <v>92</v>
      </c>
      <c r="F27" s="3" t="s">
        <v>76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177</v>
      </c>
      <c r="B28" s="28" t="s">
        <v>72</v>
      </c>
      <c r="C28" s="28" t="s">
        <v>73</v>
      </c>
      <c r="D28" s="28" t="s">
        <v>88</v>
      </c>
      <c r="E28" s="28" t="s">
        <v>207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9</v>
      </c>
      <c r="B29" s="3" t="s">
        <v>72</v>
      </c>
      <c r="C29" s="3" t="s">
        <v>73</v>
      </c>
      <c r="D29" s="3" t="s">
        <v>88</v>
      </c>
      <c r="E29" s="3" t="s">
        <v>93</v>
      </c>
      <c r="F29" s="3" t="s">
        <v>76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178</v>
      </c>
      <c r="B30" s="28" t="s">
        <v>72</v>
      </c>
      <c r="C30" s="28" t="s">
        <v>73</v>
      </c>
      <c r="D30" s="28" t="s">
        <v>71</v>
      </c>
      <c r="E30" s="28" t="s">
        <v>207</v>
      </c>
      <c r="F30" s="28"/>
      <c r="G30" s="29">
        <f aca="true" t="shared" si="8" ref="G30:L30">SUM(G31:G34)</f>
        <v>4907958.05</v>
      </c>
      <c r="H30" s="29">
        <f t="shared" si="8"/>
        <v>0</v>
      </c>
      <c r="I30" s="29">
        <f t="shared" si="8"/>
        <v>4907958.05</v>
      </c>
      <c r="J30" s="29">
        <f t="shared" si="8"/>
        <v>4907958.05</v>
      </c>
      <c r="K30" s="29">
        <f t="shared" si="8"/>
        <v>0</v>
      </c>
      <c r="L30" s="29">
        <f t="shared" si="8"/>
        <v>4907958.05</v>
      </c>
    </row>
    <row r="31" spans="1:12" ht="78.75">
      <c r="A31" s="15" t="s">
        <v>10</v>
      </c>
      <c r="B31" s="3" t="s">
        <v>72</v>
      </c>
      <c r="C31" s="3" t="s">
        <v>73</v>
      </c>
      <c r="D31" s="3" t="s">
        <v>71</v>
      </c>
      <c r="E31" s="3" t="s">
        <v>94</v>
      </c>
      <c r="F31" s="3" t="s">
        <v>76</v>
      </c>
      <c r="G31" s="6">
        <v>3642736.7</v>
      </c>
      <c r="H31" s="6">
        <v>0</v>
      </c>
      <c r="I31" s="6">
        <f>G31+H31</f>
        <v>3642736.7</v>
      </c>
      <c r="J31" s="6">
        <v>3642736.7</v>
      </c>
      <c r="K31" s="6">
        <v>0</v>
      </c>
      <c r="L31" s="6">
        <f>J31+K31</f>
        <v>3642736.7</v>
      </c>
    </row>
    <row r="32" spans="1:12" ht="110.25">
      <c r="A32" s="15" t="s">
        <v>11</v>
      </c>
      <c r="B32" s="3" t="s">
        <v>72</v>
      </c>
      <c r="C32" s="3" t="s">
        <v>73</v>
      </c>
      <c r="D32" s="3" t="s">
        <v>71</v>
      </c>
      <c r="E32" s="3" t="s">
        <v>95</v>
      </c>
      <c r="F32" s="3" t="s">
        <v>76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12</v>
      </c>
      <c r="B33" s="3" t="s">
        <v>72</v>
      </c>
      <c r="C33" s="3" t="s">
        <v>73</v>
      </c>
      <c r="D33" s="3" t="s">
        <v>71</v>
      </c>
      <c r="E33" s="3" t="s">
        <v>96</v>
      </c>
      <c r="F33" s="3" t="s">
        <v>76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39</v>
      </c>
      <c r="B34" s="3" t="s">
        <v>72</v>
      </c>
      <c r="C34" s="3" t="s">
        <v>73</v>
      </c>
      <c r="D34" s="3" t="s">
        <v>71</v>
      </c>
      <c r="E34" s="3" t="s">
        <v>97</v>
      </c>
      <c r="F34" s="3" t="s">
        <v>89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179</v>
      </c>
      <c r="B35" s="28" t="s">
        <v>72</v>
      </c>
      <c r="C35" s="28" t="s">
        <v>73</v>
      </c>
      <c r="D35" s="28" t="s">
        <v>98</v>
      </c>
      <c r="E35" s="28" t="s">
        <v>207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213</v>
      </c>
      <c r="B36" s="3" t="s">
        <v>72</v>
      </c>
      <c r="C36" s="3" t="s">
        <v>73</v>
      </c>
      <c r="D36" s="3" t="s">
        <v>98</v>
      </c>
      <c r="E36" s="3" t="s">
        <v>99</v>
      </c>
      <c r="F36" s="3" t="s">
        <v>75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14</v>
      </c>
      <c r="B37" s="3" t="s">
        <v>72</v>
      </c>
      <c r="C37" s="3" t="s">
        <v>73</v>
      </c>
      <c r="D37" s="3" t="s">
        <v>98</v>
      </c>
      <c r="E37" s="3" t="s">
        <v>99</v>
      </c>
      <c r="F37" s="3" t="s">
        <v>76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57</v>
      </c>
      <c r="B38" s="3" t="s">
        <v>72</v>
      </c>
      <c r="C38" s="3" t="s">
        <v>73</v>
      </c>
      <c r="D38" s="3" t="s">
        <v>98</v>
      </c>
      <c r="E38" s="3" t="s">
        <v>99</v>
      </c>
      <c r="F38" s="3" t="s">
        <v>77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237</v>
      </c>
      <c r="B39" s="28" t="s">
        <v>72</v>
      </c>
      <c r="C39" s="28" t="s">
        <v>73</v>
      </c>
      <c r="D39" s="28" t="s">
        <v>238</v>
      </c>
      <c r="E39" s="28" t="s">
        <v>207</v>
      </c>
      <c r="F39" s="28"/>
      <c r="G39" s="29">
        <f aca="true" t="shared" si="10" ref="G39:L39">G40</f>
        <v>3137328.68</v>
      </c>
      <c r="H39" s="29">
        <f t="shared" si="10"/>
        <v>0</v>
      </c>
      <c r="I39" s="29">
        <f t="shared" si="10"/>
        <v>3137328.68</v>
      </c>
      <c r="J39" s="29">
        <f t="shared" si="10"/>
        <v>0</v>
      </c>
      <c r="K39" s="29">
        <f t="shared" si="10"/>
        <v>0</v>
      </c>
      <c r="L39" s="29">
        <f t="shared" si="10"/>
        <v>0</v>
      </c>
    </row>
    <row r="40" spans="1:12" ht="94.5">
      <c r="A40" s="15" t="s">
        <v>239</v>
      </c>
      <c r="B40" s="3" t="s">
        <v>72</v>
      </c>
      <c r="C40" s="3" t="s">
        <v>73</v>
      </c>
      <c r="D40" s="3" t="s">
        <v>238</v>
      </c>
      <c r="E40" s="3" t="s">
        <v>240</v>
      </c>
      <c r="F40" s="3" t="s">
        <v>76</v>
      </c>
      <c r="G40" s="6">
        <v>3137328.68</v>
      </c>
      <c r="H40" s="6">
        <v>0</v>
      </c>
      <c r="I40" s="6">
        <f>G40+H40</f>
        <v>3137328.68</v>
      </c>
      <c r="J40" s="6">
        <v>0</v>
      </c>
      <c r="K40" s="6">
        <v>0</v>
      </c>
      <c r="L40" s="6">
        <f>J40+K40</f>
        <v>0</v>
      </c>
    </row>
    <row r="41" spans="1:12" s="26" customFormat="1" ht="15.75">
      <c r="A41" s="27" t="s">
        <v>243</v>
      </c>
      <c r="B41" s="28" t="s">
        <v>72</v>
      </c>
      <c r="C41" s="28" t="s">
        <v>73</v>
      </c>
      <c r="D41" s="28" t="s">
        <v>241</v>
      </c>
      <c r="E41" s="28" t="s">
        <v>207</v>
      </c>
      <c r="F41" s="28"/>
      <c r="G41" s="29">
        <f aca="true" t="shared" si="11" ref="G41:L41">G42</f>
        <v>2305546</v>
      </c>
      <c r="H41" s="29">
        <f t="shared" si="11"/>
        <v>0</v>
      </c>
      <c r="I41" s="29">
        <f t="shared" si="11"/>
        <v>2305546</v>
      </c>
      <c r="J41" s="29">
        <f t="shared" si="11"/>
        <v>0</v>
      </c>
      <c r="K41" s="29">
        <f t="shared" si="11"/>
        <v>0</v>
      </c>
      <c r="L41" s="29">
        <f t="shared" si="11"/>
        <v>0</v>
      </c>
    </row>
    <row r="42" spans="1:12" ht="78.75">
      <c r="A42" s="15" t="s">
        <v>246</v>
      </c>
      <c r="B42" s="3" t="s">
        <v>72</v>
      </c>
      <c r="C42" s="3" t="s">
        <v>73</v>
      </c>
      <c r="D42" s="3" t="s">
        <v>241</v>
      </c>
      <c r="E42" s="3" t="s">
        <v>244</v>
      </c>
      <c r="F42" s="3" t="s">
        <v>76</v>
      </c>
      <c r="G42" s="6">
        <v>2305546</v>
      </c>
      <c r="H42" s="6">
        <v>0</v>
      </c>
      <c r="I42" s="6">
        <f>G42+H42</f>
        <v>2305546</v>
      </c>
      <c r="J42" s="6">
        <v>0</v>
      </c>
      <c r="K42" s="6">
        <v>0</v>
      </c>
      <c r="L42" s="6">
        <f>J42+K42</f>
        <v>0</v>
      </c>
    </row>
    <row r="43" spans="1:12" s="26" customFormat="1" ht="21.75" customHeight="1">
      <c r="A43" s="27" t="s">
        <v>49</v>
      </c>
      <c r="B43" s="28" t="s">
        <v>72</v>
      </c>
      <c r="C43" s="28" t="s">
        <v>73</v>
      </c>
      <c r="D43" s="28" t="s">
        <v>242</v>
      </c>
      <c r="E43" s="28" t="s">
        <v>207</v>
      </c>
      <c r="F43" s="28"/>
      <c r="G43" s="29">
        <f aca="true" t="shared" si="12" ref="G43:L43">G44</f>
        <v>6255336.8</v>
      </c>
      <c r="H43" s="29">
        <f t="shared" si="12"/>
        <v>0</v>
      </c>
      <c r="I43" s="29">
        <f t="shared" si="12"/>
        <v>6255336.8</v>
      </c>
      <c r="J43" s="29">
        <f t="shared" si="12"/>
        <v>0</v>
      </c>
      <c r="K43" s="29">
        <f t="shared" si="12"/>
        <v>0</v>
      </c>
      <c r="L43" s="29">
        <f t="shared" si="12"/>
        <v>0</v>
      </c>
    </row>
    <row r="44" spans="1:12" ht="63">
      <c r="A44" s="15" t="s">
        <v>247</v>
      </c>
      <c r="B44" s="3" t="s">
        <v>72</v>
      </c>
      <c r="C44" s="3" t="s">
        <v>73</v>
      </c>
      <c r="D44" s="3" t="s">
        <v>242</v>
      </c>
      <c r="E44" s="3" t="s">
        <v>245</v>
      </c>
      <c r="F44" s="3" t="s">
        <v>76</v>
      </c>
      <c r="G44" s="6">
        <v>6255336.8</v>
      </c>
      <c r="H44" s="6">
        <v>0</v>
      </c>
      <c r="I44" s="6">
        <f>G44+H44</f>
        <v>6255336.8</v>
      </c>
      <c r="J44" s="6">
        <v>0</v>
      </c>
      <c r="K44" s="6">
        <v>0</v>
      </c>
      <c r="L44" s="6">
        <f>J44+K44</f>
        <v>0</v>
      </c>
    </row>
    <row r="45" spans="1:12" s="10" customFormat="1" ht="56.25">
      <c r="A45" s="17" t="s">
        <v>180</v>
      </c>
      <c r="B45" s="19" t="s">
        <v>80</v>
      </c>
      <c r="C45" s="19" t="s">
        <v>73</v>
      </c>
      <c r="D45" s="19" t="s">
        <v>73</v>
      </c>
      <c r="E45" s="19" t="s">
        <v>207</v>
      </c>
      <c r="F45" s="19"/>
      <c r="G45" s="22">
        <f aca="true" t="shared" si="13" ref="G45:L45">G46+G50+G59+G67+G71+G74</f>
        <v>30649817.5</v>
      </c>
      <c r="H45" s="22">
        <f t="shared" si="13"/>
        <v>0</v>
      </c>
      <c r="I45" s="22">
        <f t="shared" si="13"/>
        <v>30649817.5</v>
      </c>
      <c r="J45" s="22">
        <f t="shared" si="13"/>
        <v>30649817.5</v>
      </c>
      <c r="K45" s="22">
        <f t="shared" si="13"/>
        <v>0</v>
      </c>
      <c r="L45" s="22">
        <f t="shared" si="13"/>
        <v>30649817.5</v>
      </c>
    </row>
    <row r="46" spans="1:12" s="9" customFormat="1" ht="47.25">
      <c r="A46" s="27" t="s">
        <v>181</v>
      </c>
      <c r="B46" s="28" t="s">
        <v>80</v>
      </c>
      <c r="C46" s="28" t="s">
        <v>73</v>
      </c>
      <c r="D46" s="28" t="s">
        <v>72</v>
      </c>
      <c r="E46" s="28" t="s">
        <v>207</v>
      </c>
      <c r="F46" s="28"/>
      <c r="G46" s="29">
        <f aca="true" t="shared" si="14" ref="G46:L46">SUM(G47:G49)</f>
        <v>4786469.5</v>
      </c>
      <c r="H46" s="29">
        <f t="shared" si="14"/>
        <v>0</v>
      </c>
      <c r="I46" s="29">
        <f t="shared" si="14"/>
        <v>4786469.5</v>
      </c>
      <c r="J46" s="29">
        <f t="shared" si="14"/>
        <v>4786469.5</v>
      </c>
      <c r="K46" s="29">
        <f t="shared" si="14"/>
        <v>0</v>
      </c>
      <c r="L46" s="29">
        <f t="shared" si="14"/>
        <v>4786469.5</v>
      </c>
    </row>
    <row r="47" spans="1:12" ht="98.25" customHeight="1">
      <c r="A47" s="15" t="s">
        <v>214</v>
      </c>
      <c r="B47" s="3" t="s">
        <v>80</v>
      </c>
      <c r="C47" s="3" t="s">
        <v>73</v>
      </c>
      <c r="D47" s="3" t="s">
        <v>72</v>
      </c>
      <c r="E47" s="3" t="s">
        <v>100</v>
      </c>
      <c r="F47" s="3" t="s">
        <v>75</v>
      </c>
      <c r="G47" s="6">
        <v>4030129</v>
      </c>
      <c r="H47" s="6">
        <v>0</v>
      </c>
      <c r="I47" s="6">
        <f>G47+H47</f>
        <v>4030129</v>
      </c>
      <c r="J47" s="6">
        <v>4030129</v>
      </c>
      <c r="K47" s="6">
        <v>0</v>
      </c>
      <c r="L47" s="6">
        <f>J47+K47</f>
        <v>4030129</v>
      </c>
    </row>
    <row r="48" spans="1:12" ht="66" customHeight="1">
      <c r="A48" s="15" t="s">
        <v>15</v>
      </c>
      <c r="B48" s="3" t="s">
        <v>80</v>
      </c>
      <c r="C48" s="3" t="s">
        <v>73</v>
      </c>
      <c r="D48" s="3" t="s">
        <v>72</v>
      </c>
      <c r="E48" s="3" t="s">
        <v>100</v>
      </c>
      <c r="F48" s="3" t="s">
        <v>76</v>
      </c>
      <c r="G48" s="6">
        <v>709435.5</v>
      </c>
      <c r="H48" s="6">
        <v>0</v>
      </c>
      <c r="I48" s="6">
        <f>G48+H48</f>
        <v>709435.5</v>
      </c>
      <c r="J48" s="6">
        <v>709435.5</v>
      </c>
      <c r="K48" s="6">
        <v>0</v>
      </c>
      <c r="L48" s="6">
        <f>J48+K48</f>
        <v>709435.5</v>
      </c>
    </row>
    <row r="49" spans="1:12" ht="52.5" customHeight="1">
      <c r="A49" s="15" t="s">
        <v>58</v>
      </c>
      <c r="B49" s="3" t="s">
        <v>80</v>
      </c>
      <c r="C49" s="3" t="s">
        <v>73</v>
      </c>
      <c r="D49" s="3" t="s">
        <v>72</v>
      </c>
      <c r="E49" s="3" t="s">
        <v>100</v>
      </c>
      <c r="F49" s="3" t="s">
        <v>77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182</v>
      </c>
      <c r="B50" s="28" t="s">
        <v>80</v>
      </c>
      <c r="C50" s="28" t="s">
        <v>73</v>
      </c>
      <c r="D50" s="28" t="s">
        <v>80</v>
      </c>
      <c r="E50" s="28" t="s">
        <v>207</v>
      </c>
      <c r="F50" s="28"/>
      <c r="G50" s="29">
        <f aca="true" t="shared" si="15" ref="G50:L50">SUM(G51:G58)</f>
        <v>16117700</v>
      </c>
      <c r="H50" s="29">
        <f t="shared" si="15"/>
        <v>0</v>
      </c>
      <c r="I50" s="29">
        <f t="shared" si="15"/>
        <v>16117700</v>
      </c>
      <c r="J50" s="29">
        <f t="shared" si="15"/>
        <v>16117700</v>
      </c>
      <c r="K50" s="29">
        <f t="shared" si="15"/>
        <v>0</v>
      </c>
      <c r="L50" s="29">
        <f t="shared" si="15"/>
        <v>16117700</v>
      </c>
    </row>
    <row r="51" spans="1:12" ht="110.25">
      <c r="A51" s="15" t="s">
        <v>43</v>
      </c>
      <c r="B51" s="3" t="s">
        <v>80</v>
      </c>
      <c r="C51" s="3" t="s">
        <v>73</v>
      </c>
      <c r="D51" s="3" t="s">
        <v>80</v>
      </c>
      <c r="E51" s="3" t="s">
        <v>101</v>
      </c>
      <c r="F51" s="3" t="s">
        <v>102</v>
      </c>
      <c r="G51" s="6">
        <v>9397700</v>
      </c>
      <c r="H51" s="6">
        <v>0</v>
      </c>
      <c r="I51" s="6">
        <f aca="true" t="shared" si="16" ref="I51:I58">G51+H51</f>
        <v>9397700</v>
      </c>
      <c r="J51" s="6">
        <v>9397700</v>
      </c>
      <c r="K51" s="6">
        <v>0</v>
      </c>
      <c r="L51" s="6">
        <f aca="true" t="shared" si="17" ref="L51:L58">J51+K51</f>
        <v>9397700</v>
      </c>
    </row>
    <row r="52" spans="1:12" ht="110.25" customHeight="1">
      <c r="A52" s="15" t="s">
        <v>44</v>
      </c>
      <c r="B52" s="3" t="s">
        <v>80</v>
      </c>
      <c r="C52" s="3" t="s">
        <v>73</v>
      </c>
      <c r="D52" s="3" t="s">
        <v>80</v>
      </c>
      <c r="E52" s="3" t="s">
        <v>103</v>
      </c>
      <c r="F52" s="3" t="s">
        <v>102</v>
      </c>
      <c r="G52" s="6">
        <v>950000</v>
      </c>
      <c r="H52" s="6">
        <v>0</v>
      </c>
      <c r="I52" s="6">
        <f t="shared" si="16"/>
        <v>950000</v>
      </c>
      <c r="J52" s="6">
        <v>950000</v>
      </c>
      <c r="K52" s="6">
        <v>0</v>
      </c>
      <c r="L52" s="6">
        <f t="shared" si="17"/>
        <v>950000</v>
      </c>
    </row>
    <row r="53" spans="1:12" ht="126">
      <c r="A53" s="15" t="s">
        <v>45</v>
      </c>
      <c r="B53" s="3" t="s">
        <v>80</v>
      </c>
      <c r="C53" s="3" t="s">
        <v>73</v>
      </c>
      <c r="D53" s="3" t="s">
        <v>80</v>
      </c>
      <c r="E53" s="3" t="s">
        <v>104</v>
      </c>
      <c r="F53" s="3" t="s">
        <v>102</v>
      </c>
      <c r="G53" s="6">
        <v>2200000</v>
      </c>
      <c r="H53" s="6">
        <v>0</v>
      </c>
      <c r="I53" s="6">
        <f t="shared" si="16"/>
        <v>2200000</v>
      </c>
      <c r="J53" s="6">
        <v>2200000</v>
      </c>
      <c r="K53" s="6">
        <v>0</v>
      </c>
      <c r="L53" s="6">
        <f t="shared" si="17"/>
        <v>2200000</v>
      </c>
    </row>
    <row r="54" spans="1:12" ht="126">
      <c r="A54" s="15" t="s">
        <v>46</v>
      </c>
      <c r="B54" s="3" t="s">
        <v>80</v>
      </c>
      <c r="C54" s="3" t="s">
        <v>73</v>
      </c>
      <c r="D54" s="3" t="s">
        <v>80</v>
      </c>
      <c r="E54" s="3" t="s">
        <v>105</v>
      </c>
      <c r="F54" s="3" t="s">
        <v>102</v>
      </c>
      <c r="G54" s="6">
        <v>1100000</v>
      </c>
      <c r="H54" s="6">
        <v>0</v>
      </c>
      <c r="I54" s="6">
        <f t="shared" si="16"/>
        <v>1100000</v>
      </c>
      <c r="J54" s="6">
        <v>1100000</v>
      </c>
      <c r="K54" s="6">
        <v>0</v>
      </c>
      <c r="L54" s="6">
        <f t="shared" si="17"/>
        <v>1100000</v>
      </c>
    </row>
    <row r="55" spans="1:12" ht="126">
      <c r="A55" s="15" t="s">
        <v>47</v>
      </c>
      <c r="B55" s="3" t="s">
        <v>80</v>
      </c>
      <c r="C55" s="3" t="s">
        <v>73</v>
      </c>
      <c r="D55" s="3" t="s">
        <v>80</v>
      </c>
      <c r="E55" s="3" t="s">
        <v>106</v>
      </c>
      <c r="F55" s="3" t="s">
        <v>102</v>
      </c>
      <c r="G55" s="6">
        <v>2470000</v>
      </c>
      <c r="H55" s="6">
        <v>0</v>
      </c>
      <c r="I55" s="6">
        <f t="shared" si="16"/>
        <v>2470000</v>
      </c>
      <c r="J55" s="6">
        <v>2470000</v>
      </c>
      <c r="K55" s="6">
        <v>0</v>
      </c>
      <c r="L55" s="6">
        <f t="shared" si="17"/>
        <v>2470000</v>
      </c>
    </row>
    <row r="56" spans="1:12" ht="141.75" hidden="1">
      <c r="A56" s="15" t="s">
        <v>48</v>
      </c>
      <c r="B56" s="3" t="s">
        <v>80</v>
      </c>
      <c r="C56" s="3" t="s">
        <v>73</v>
      </c>
      <c r="D56" s="3" t="s">
        <v>80</v>
      </c>
      <c r="E56" s="3" t="s">
        <v>107</v>
      </c>
      <c r="F56" s="3" t="s">
        <v>102</v>
      </c>
      <c r="G56" s="6"/>
      <c r="H56" s="6">
        <v>0</v>
      </c>
      <c r="I56" s="6">
        <f t="shared" si="16"/>
        <v>0</v>
      </c>
      <c r="J56" s="6"/>
      <c r="K56" s="6">
        <v>0</v>
      </c>
      <c r="L56" s="6">
        <f t="shared" si="17"/>
        <v>0</v>
      </c>
    </row>
    <row r="57" spans="1:12" ht="141.75" hidden="1">
      <c r="A57" s="15" t="s">
        <v>50</v>
      </c>
      <c r="B57" s="3" t="s">
        <v>80</v>
      </c>
      <c r="C57" s="3" t="s">
        <v>73</v>
      </c>
      <c r="D57" s="3" t="s">
        <v>80</v>
      </c>
      <c r="E57" s="3" t="s">
        <v>108</v>
      </c>
      <c r="F57" s="3" t="s">
        <v>102</v>
      </c>
      <c r="G57" s="6"/>
      <c r="H57" s="6">
        <v>0</v>
      </c>
      <c r="I57" s="6">
        <f t="shared" si="16"/>
        <v>0</v>
      </c>
      <c r="J57" s="6"/>
      <c r="K57" s="6">
        <v>0</v>
      </c>
      <c r="L57" s="6">
        <f t="shared" si="17"/>
        <v>0</v>
      </c>
    </row>
    <row r="58" spans="1:12" ht="141.75" hidden="1">
      <c r="A58" s="15" t="s">
        <v>51</v>
      </c>
      <c r="B58" s="3" t="s">
        <v>80</v>
      </c>
      <c r="C58" s="3" t="s">
        <v>73</v>
      </c>
      <c r="D58" s="3" t="s">
        <v>80</v>
      </c>
      <c r="E58" s="3" t="s">
        <v>109</v>
      </c>
      <c r="F58" s="3" t="s">
        <v>102</v>
      </c>
      <c r="G58" s="6"/>
      <c r="H58" s="6">
        <v>0</v>
      </c>
      <c r="I58" s="6">
        <f t="shared" si="16"/>
        <v>0</v>
      </c>
      <c r="J58" s="6"/>
      <c r="K58" s="6">
        <v>0</v>
      </c>
      <c r="L58" s="6">
        <f t="shared" si="17"/>
        <v>0</v>
      </c>
    </row>
    <row r="59" spans="1:12" s="9" customFormat="1" ht="31.5">
      <c r="A59" s="27" t="s">
        <v>183</v>
      </c>
      <c r="B59" s="28" t="s">
        <v>80</v>
      </c>
      <c r="C59" s="28" t="s">
        <v>73</v>
      </c>
      <c r="D59" s="28" t="s">
        <v>83</v>
      </c>
      <c r="E59" s="28" t="s">
        <v>207</v>
      </c>
      <c r="F59" s="28"/>
      <c r="G59" s="29">
        <f aca="true" t="shared" si="18" ref="G59:L59">SUM(G60:G66)</f>
        <v>6066141</v>
      </c>
      <c r="H59" s="29">
        <f t="shared" si="18"/>
        <v>0</v>
      </c>
      <c r="I59" s="29">
        <f t="shared" si="18"/>
        <v>6066141</v>
      </c>
      <c r="J59" s="29">
        <f t="shared" si="18"/>
        <v>6066141</v>
      </c>
      <c r="K59" s="29">
        <f t="shared" si="18"/>
        <v>0</v>
      </c>
      <c r="L59" s="29">
        <f t="shared" si="18"/>
        <v>6066141</v>
      </c>
    </row>
    <row r="60" spans="1:12" ht="96.75" customHeight="1">
      <c r="A60" s="15" t="s">
        <v>215</v>
      </c>
      <c r="B60" s="3" t="s">
        <v>80</v>
      </c>
      <c r="C60" s="3" t="s">
        <v>73</v>
      </c>
      <c r="D60" s="3" t="s">
        <v>83</v>
      </c>
      <c r="E60" s="3" t="s">
        <v>113</v>
      </c>
      <c r="F60" s="3" t="s">
        <v>75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16</v>
      </c>
      <c r="B61" s="3" t="s">
        <v>80</v>
      </c>
      <c r="C61" s="3" t="s">
        <v>73</v>
      </c>
      <c r="D61" s="3" t="s">
        <v>83</v>
      </c>
      <c r="E61" s="3" t="s">
        <v>113</v>
      </c>
      <c r="F61" s="3" t="s">
        <v>76</v>
      </c>
      <c r="G61" s="6">
        <v>293889</v>
      </c>
      <c r="H61" s="6">
        <v>0</v>
      </c>
      <c r="I61" s="6">
        <f t="shared" si="19"/>
        <v>293889</v>
      </c>
      <c r="J61" s="6">
        <v>293889</v>
      </c>
      <c r="K61" s="6">
        <v>0</v>
      </c>
      <c r="L61" s="6">
        <f t="shared" si="20"/>
        <v>293889</v>
      </c>
    </row>
    <row r="62" spans="1:12" ht="157.5">
      <c r="A62" s="15" t="s">
        <v>216</v>
      </c>
      <c r="B62" s="3" t="s">
        <v>80</v>
      </c>
      <c r="C62" s="3" t="s">
        <v>73</v>
      </c>
      <c r="D62" s="3" t="s">
        <v>83</v>
      </c>
      <c r="E62" s="3" t="s">
        <v>114</v>
      </c>
      <c r="F62" s="3" t="s">
        <v>75</v>
      </c>
      <c r="G62" s="6">
        <v>3243198</v>
      </c>
      <c r="H62" s="6">
        <v>0</v>
      </c>
      <c r="I62" s="6">
        <f t="shared" si="19"/>
        <v>3243198</v>
      </c>
      <c r="J62" s="6">
        <v>3243198</v>
      </c>
      <c r="K62" s="6">
        <v>0</v>
      </c>
      <c r="L62" s="6">
        <f t="shared" si="20"/>
        <v>3243198</v>
      </c>
    </row>
    <row r="63" spans="1:12" ht="112.5" customHeight="1">
      <c r="A63" s="15" t="s">
        <v>17</v>
      </c>
      <c r="B63" s="3" t="s">
        <v>80</v>
      </c>
      <c r="C63" s="3" t="s">
        <v>73</v>
      </c>
      <c r="D63" s="3" t="s">
        <v>83</v>
      </c>
      <c r="E63" s="3" t="s">
        <v>114</v>
      </c>
      <c r="F63" s="3" t="s">
        <v>76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225</v>
      </c>
      <c r="B64" s="3" t="s">
        <v>80</v>
      </c>
      <c r="C64" s="3" t="s">
        <v>73</v>
      </c>
      <c r="D64" s="3" t="s">
        <v>83</v>
      </c>
      <c r="E64" s="3" t="s">
        <v>114</v>
      </c>
      <c r="F64" s="3" t="s">
        <v>77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 hidden="1">
      <c r="A65" s="15" t="s">
        <v>217</v>
      </c>
      <c r="B65" s="3" t="s">
        <v>80</v>
      </c>
      <c r="C65" s="3" t="s">
        <v>73</v>
      </c>
      <c r="D65" s="3" t="s">
        <v>83</v>
      </c>
      <c r="E65" s="3" t="s">
        <v>107</v>
      </c>
      <c r="F65" s="3" t="s">
        <v>75</v>
      </c>
      <c r="G65" s="6"/>
      <c r="H65" s="6">
        <v>0</v>
      </c>
      <c r="I65" s="6">
        <f t="shared" si="19"/>
        <v>0</v>
      </c>
      <c r="J65" s="6"/>
      <c r="K65" s="6">
        <v>0</v>
      </c>
      <c r="L65" s="6">
        <f t="shared" si="20"/>
        <v>0</v>
      </c>
    </row>
    <row r="66" spans="1:12" ht="47.25" hidden="1">
      <c r="A66" s="15" t="s">
        <v>18</v>
      </c>
      <c r="B66" s="3" t="s">
        <v>80</v>
      </c>
      <c r="C66" s="3" t="s">
        <v>73</v>
      </c>
      <c r="D66" s="3" t="s">
        <v>83</v>
      </c>
      <c r="E66" s="3" t="s">
        <v>115</v>
      </c>
      <c r="F66" s="3" t="s">
        <v>76</v>
      </c>
      <c r="G66" s="6"/>
      <c r="H66" s="6">
        <v>0</v>
      </c>
      <c r="I66" s="6">
        <f t="shared" si="19"/>
        <v>0</v>
      </c>
      <c r="J66" s="6"/>
      <c r="K66" s="6">
        <v>0</v>
      </c>
      <c r="L66" s="6">
        <f t="shared" si="20"/>
        <v>0</v>
      </c>
    </row>
    <row r="67" spans="1:12" s="9" customFormat="1" ht="15.75">
      <c r="A67" s="32" t="s">
        <v>184</v>
      </c>
      <c r="B67" s="28" t="s">
        <v>80</v>
      </c>
      <c r="C67" s="28" t="s">
        <v>73</v>
      </c>
      <c r="D67" s="28" t="s">
        <v>86</v>
      </c>
      <c r="E67" s="28" t="s">
        <v>207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218</v>
      </c>
      <c r="B68" s="3" t="s">
        <v>80</v>
      </c>
      <c r="C68" s="3" t="s">
        <v>73</v>
      </c>
      <c r="D68" s="3" t="s">
        <v>86</v>
      </c>
      <c r="E68" s="3" t="s">
        <v>116</v>
      </c>
      <c r="F68" s="3" t="s">
        <v>75</v>
      </c>
      <c r="G68" s="6">
        <v>1545611</v>
      </c>
      <c r="H68" s="6">
        <v>0</v>
      </c>
      <c r="I68" s="6">
        <f>G68+H68</f>
        <v>1545611</v>
      </c>
      <c r="J68" s="6">
        <v>1545611</v>
      </c>
      <c r="K68" s="6">
        <v>0</v>
      </c>
      <c r="L68" s="6">
        <f>J68+K68</f>
        <v>1545611</v>
      </c>
    </row>
    <row r="69" spans="1:12" ht="47.25" customHeight="1">
      <c r="A69" s="15" t="s">
        <v>19</v>
      </c>
      <c r="B69" s="3" t="s">
        <v>80</v>
      </c>
      <c r="C69" s="3" t="s">
        <v>73</v>
      </c>
      <c r="D69" s="3" t="s">
        <v>86</v>
      </c>
      <c r="E69" s="3" t="s">
        <v>116</v>
      </c>
      <c r="F69" s="3" t="s">
        <v>76</v>
      </c>
      <c r="G69" s="6">
        <v>271967</v>
      </c>
      <c r="H69" s="6">
        <v>0</v>
      </c>
      <c r="I69" s="6">
        <f>G69+H69</f>
        <v>271967</v>
      </c>
      <c r="J69" s="6">
        <v>271967</v>
      </c>
      <c r="K69" s="6">
        <v>0</v>
      </c>
      <c r="L69" s="6">
        <f>J69+K69</f>
        <v>271967</v>
      </c>
    </row>
    <row r="70" spans="1:12" ht="36" customHeight="1">
      <c r="A70" s="16" t="s">
        <v>59</v>
      </c>
      <c r="B70" s="3" t="s">
        <v>80</v>
      </c>
      <c r="C70" s="3" t="s">
        <v>73</v>
      </c>
      <c r="D70" s="3" t="s">
        <v>86</v>
      </c>
      <c r="E70" s="3" t="s">
        <v>116</v>
      </c>
      <c r="F70" s="3" t="s">
        <v>77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185</v>
      </c>
      <c r="B71" s="28" t="s">
        <v>80</v>
      </c>
      <c r="C71" s="28" t="s">
        <v>73</v>
      </c>
      <c r="D71" s="28" t="s">
        <v>88</v>
      </c>
      <c r="E71" s="28" t="s">
        <v>207</v>
      </c>
      <c r="F71" s="28"/>
      <c r="G71" s="29">
        <f aca="true" t="shared" si="22" ref="G71:L71">SUM(G72:G73)</f>
        <v>103500</v>
      </c>
      <c r="H71" s="29">
        <f t="shared" si="22"/>
        <v>0</v>
      </c>
      <c r="I71" s="29">
        <f t="shared" si="22"/>
        <v>103500</v>
      </c>
      <c r="J71" s="29">
        <f t="shared" si="22"/>
        <v>103500</v>
      </c>
      <c r="K71" s="29">
        <f t="shared" si="22"/>
        <v>0</v>
      </c>
      <c r="L71" s="29">
        <f t="shared" si="22"/>
        <v>103500</v>
      </c>
    </row>
    <row r="72" spans="1:12" ht="47.25" customHeight="1" hidden="1">
      <c r="A72" s="15" t="s">
        <v>18</v>
      </c>
      <c r="B72" s="3" t="s">
        <v>80</v>
      </c>
      <c r="C72" s="3" t="s">
        <v>73</v>
      </c>
      <c r="D72" s="3" t="s">
        <v>88</v>
      </c>
      <c r="E72" s="3" t="s">
        <v>115</v>
      </c>
      <c r="F72" s="3" t="s">
        <v>76</v>
      </c>
      <c r="G72" s="6"/>
      <c r="H72" s="6">
        <v>0</v>
      </c>
      <c r="I72" s="6">
        <f>G72+H72</f>
        <v>0</v>
      </c>
      <c r="J72" s="6"/>
      <c r="K72" s="6">
        <v>0</v>
      </c>
      <c r="L72" s="6">
        <f>J72+K72</f>
        <v>0</v>
      </c>
    </row>
    <row r="73" spans="1:12" ht="94.5">
      <c r="A73" s="15" t="s">
        <v>20</v>
      </c>
      <c r="B73" s="3" t="s">
        <v>80</v>
      </c>
      <c r="C73" s="3" t="s">
        <v>73</v>
      </c>
      <c r="D73" s="3" t="s">
        <v>88</v>
      </c>
      <c r="E73" s="3" t="s">
        <v>117</v>
      </c>
      <c r="F73" s="3" t="s">
        <v>76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186</v>
      </c>
      <c r="B74" s="28" t="s">
        <v>80</v>
      </c>
      <c r="C74" s="28" t="s">
        <v>73</v>
      </c>
      <c r="D74" s="28" t="s">
        <v>71</v>
      </c>
      <c r="E74" s="28" t="s">
        <v>207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52</v>
      </c>
      <c r="B75" s="3" t="s">
        <v>80</v>
      </c>
      <c r="C75" s="3" t="s">
        <v>73</v>
      </c>
      <c r="D75" s="3" t="s">
        <v>71</v>
      </c>
      <c r="E75" s="3" t="s">
        <v>118</v>
      </c>
      <c r="F75" s="3" t="s">
        <v>102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187</v>
      </c>
      <c r="B76" s="19" t="s">
        <v>86</v>
      </c>
      <c r="C76" s="19" t="s">
        <v>73</v>
      </c>
      <c r="D76" s="19" t="s">
        <v>73</v>
      </c>
      <c r="E76" s="19" t="s">
        <v>207</v>
      </c>
      <c r="F76" s="19"/>
      <c r="G76" s="22">
        <f aca="true" t="shared" si="24" ref="G76:L76">G77+G81</f>
        <v>6052179.5</v>
      </c>
      <c r="H76" s="22">
        <f t="shared" si="24"/>
        <v>0</v>
      </c>
      <c r="I76" s="22">
        <f t="shared" si="24"/>
        <v>6052179.5</v>
      </c>
      <c r="J76" s="22">
        <f t="shared" si="24"/>
        <v>6052179.5</v>
      </c>
      <c r="K76" s="22">
        <f t="shared" si="24"/>
        <v>0</v>
      </c>
      <c r="L76" s="22">
        <f t="shared" si="24"/>
        <v>6052179.5</v>
      </c>
    </row>
    <row r="77" spans="1:12" s="9" customFormat="1" ht="47.25">
      <c r="A77" s="27" t="s">
        <v>188</v>
      </c>
      <c r="B77" s="28" t="s">
        <v>86</v>
      </c>
      <c r="C77" s="28" t="s">
        <v>73</v>
      </c>
      <c r="D77" s="28" t="s">
        <v>72</v>
      </c>
      <c r="E77" s="28" t="s">
        <v>207</v>
      </c>
      <c r="F77" s="28"/>
      <c r="G77" s="29">
        <f aca="true" t="shared" si="25" ref="G77:L77">SUM(G78:G80)</f>
        <v>5401479.5</v>
      </c>
      <c r="H77" s="29">
        <f t="shared" si="25"/>
        <v>0</v>
      </c>
      <c r="I77" s="29">
        <f t="shared" si="25"/>
        <v>5401479.5</v>
      </c>
      <c r="J77" s="29">
        <f t="shared" si="25"/>
        <v>5401479.5</v>
      </c>
      <c r="K77" s="29">
        <f t="shared" si="25"/>
        <v>0</v>
      </c>
      <c r="L77" s="29">
        <f t="shared" si="25"/>
        <v>5401479.5</v>
      </c>
    </row>
    <row r="78" spans="1:12" ht="96" customHeight="1">
      <c r="A78" s="15" t="s">
        <v>219</v>
      </c>
      <c r="B78" s="3" t="s">
        <v>86</v>
      </c>
      <c r="C78" s="3" t="s">
        <v>73</v>
      </c>
      <c r="D78" s="3" t="s">
        <v>72</v>
      </c>
      <c r="E78" s="3" t="s">
        <v>119</v>
      </c>
      <c r="F78" s="3" t="s">
        <v>75</v>
      </c>
      <c r="G78" s="6">
        <v>4178762</v>
      </c>
      <c r="H78" s="6">
        <v>0</v>
      </c>
      <c r="I78" s="6">
        <f>G78+H78</f>
        <v>4178762</v>
      </c>
      <c r="J78" s="6"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21</v>
      </c>
      <c r="B79" s="3" t="s">
        <v>86</v>
      </c>
      <c r="C79" s="3" t="s">
        <v>73</v>
      </c>
      <c r="D79" s="3" t="s">
        <v>72</v>
      </c>
      <c r="E79" s="3" t="s">
        <v>119</v>
      </c>
      <c r="F79" s="3" t="s">
        <v>76</v>
      </c>
      <c r="G79" s="6">
        <v>859517.5</v>
      </c>
      <c r="H79" s="6">
        <v>0</v>
      </c>
      <c r="I79" s="6">
        <f>G79+H79</f>
        <v>859517.5</v>
      </c>
      <c r="J79" s="6">
        <v>859517.5</v>
      </c>
      <c r="K79" s="6">
        <v>0</v>
      </c>
      <c r="L79" s="6">
        <f>J79+K79</f>
        <v>859517.5</v>
      </c>
    </row>
    <row r="80" spans="1:12" ht="49.5" customHeight="1">
      <c r="A80" s="15" t="s">
        <v>60</v>
      </c>
      <c r="B80" s="3" t="s">
        <v>86</v>
      </c>
      <c r="C80" s="3" t="s">
        <v>73</v>
      </c>
      <c r="D80" s="3" t="s">
        <v>72</v>
      </c>
      <c r="E80" s="3" t="s">
        <v>119</v>
      </c>
      <c r="F80" s="3" t="s">
        <v>77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189</v>
      </c>
      <c r="B81" s="28" t="s">
        <v>86</v>
      </c>
      <c r="C81" s="28" t="s">
        <v>73</v>
      </c>
      <c r="D81" s="28" t="s">
        <v>80</v>
      </c>
      <c r="E81" s="28" t="s">
        <v>207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23</v>
      </c>
      <c r="B82" s="3" t="s">
        <v>86</v>
      </c>
      <c r="C82" s="3" t="s">
        <v>73</v>
      </c>
      <c r="D82" s="3" t="s">
        <v>80</v>
      </c>
      <c r="E82" s="3" t="s">
        <v>121</v>
      </c>
      <c r="F82" s="3" t="s">
        <v>76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24</v>
      </c>
      <c r="B83" s="3" t="s">
        <v>86</v>
      </c>
      <c r="C83" s="3" t="s">
        <v>73</v>
      </c>
      <c r="D83" s="3" t="s">
        <v>80</v>
      </c>
      <c r="E83" s="3" t="s">
        <v>122</v>
      </c>
      <c r="F83" s="3" t="s">
        <v>76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190</v>
      </c>
      <c r="B84" s="19" t="s">
        <v>98</v>
      </c>
      <c r="C84" s="19" t="s">
        <v>73</v>
      </c>
      <c r="D84" s="19" t="s">
        <v>165</v>
      </c>
      <c r="E84" s="19" t="s">
        <v>207</v>
      </c>
      <c r="F84" s="19"/>
      <c r="G84" s="22">
        <f aca="true" t="shared" si="27" ref="G84:L84">G85+G109+G111</f>
        <v>33182800.84</v>
      </c>
      <c r="H84" s="22">
        <f t="shared" si="27"/>
        <v>-1500000</v>
      </c>
      <c r="I84" s="22">
        <f t="shared" si="27"/>
        <v>31682800.84</v>
      </c>
      <c r="J84" s="22">
        <f t="shared" si="27"/>
        <v>33181625.4</v>
      </c>
      <c r="K84" s="22">
        <f t="shared" si="27"/>
        <v>0</v>
      </c>
      <c r="L84" s="22">
        <f t="shared" si="27"/>
        <v>33181625.4</v>
      </c>
    </row>
    <row r="85" spans="1:12" s="9" customFormat="1" ht="47.25">
      <c r="A85" s="27" t="s">
        <v>191</v>
      </c>
      <c r="B85" s="28" t="s">
        <v>98</v>
      </c>
      <c r="C85" s="28" t="s">
        <v>73</v>
      </c>
      <c r="D85" s="28" t="s">
        <v>72</v>
      </c>
      <c r="E85" s="28" t="s">
        <v>207</v>
      </c>
      <c r="F85" s="28"/>
      <c r="G85" s="29">
        <f aca="true" t="shared" si="28" ref="G85:L85">SUM(G86:G108)</f>
        <v>32801955.5</v>
      </c>
      <c r="H85" s="29">
        <f t="shared" si="28"/>
        <v>-1500000</v>
      </c>
      <c r="I85" s="29">
        <f t="shared" si="28"/>
        <v>31301955.5</v>
      </c>
      <c r="J85" s="29">
        <f t="shared" si="28"/>
        <v>32801955.5</v>
      </c>
      <c r="K85" s="29">
        <f t="shared" si="28"/>
        <v>0</v>
      </c>
      <c r="L85" s="29">
        <f t="shared" si="28"/>
        <v>32801955.5</v>
      </c>
    </row>
    <row r="86" spans="1:12" ht="81.75" customHeight="1">
      <c r="A86" s="15" t="s">
        <v>220</v>
      </c>
      <c r="B86" s="3" t="s">
        <v>98</v>
      </c>
      <c r="C86" s="3" t="s">
        <v>73</v>
      </c>
      <c r="D86" s="3" t="s">
        <v>72</v>
      </c>
      <c r="E86" s="3" t="s">
        <v>123</v>
      </c>
      <c r="F86" s="3" t="s">
        <v>75</v>
      </c>
      <c r="G86" s="6">
        <v>1039091</v>
      </c>
      <c r="H86" s="6">
        <v>0</v>
      </c>
      <c r="I86" s="6">
        <f aca="true" t="shared" si="29" ref="I86:I108">G86+H86</f>
        <v>1039091</v>
      </c>
      <c r="J86" s="6">
        <v>1352896</v>
      </c>
      <c r="K86" s="6">
        <v>0</v>
      </c>
      <c r="L86" s="6">
        <f aca="true" t="shared" si="30" ref="L86:L108">J86+K86</f>
        <v>1352896</v>
      </c>
    </row>
    <row r="87" spans="1:12" ht="96" customHeight="1">
      <c r="A87" s="15" t="s">
        <v>221</v>
      </c>
      <c r="B87" s="3" t="s">
        <v>98</v>
      </c>
      <c r="C87" s="3" t="s">
        <v>73</v>
      </c>
      <c r="D87" s="3" t="s">
        <v>72</v>
      </c>
      <c r="E87" s="3" t="s">
        <v>124</v>
      </c>
      <c r="F87" s="3" t="s">
        <v>75</v>
      </c>
      <c r="G87" s="6">
        <f>1472400+2071700+4275400+1907430+2872900+10557579</f>
        <v>23157409</v>
      </c>
      <c r="H87" s="6">
        <v>-1500000</v>
      </c>
      <c r="I87" s="6">
        <f t="shared" si="29"/>
        <v>21657409</v>
      </c>
      <c r="J87" s="6">
        <f>1472400+2071700+4275400+1907430+2872900+10243774</f>
        <v>22843604</v>
      </c>
      <c r="K87" s="6">
        <v>0</v>
      </c>
      <c r="L87" s="6">
        <f t="shared" si="30"/>
        <v>22843604</v>
      </c>
    </row>
    <row r="88" spans="1:12" ht="63.75" customHeight="1">
      <c r="A88" s="15" t="s">
        <v>25</v>
      </c>
      <c r="B88" s="3" t="s">
        <v>98</v>
      </c>
      <c r="C88" s="3" t="s">
        <v>73</v>
      </c>
      <c r="D88" s="3" t="s">
        <v>72</v>
      </c>
      <c r="E88" s="3" t="s">
        <v>124</v>
      </c>
      <c r="F88" s="3" t="s">
        <v>76</v>
      </c>
      <c r="G88" s="6">
        <f>15710.5+15700+21208+27641+20200+193524</f>
        <v>293983.5</v>
      </c>
      <c r="H88" s="6">
        <v>0</v>
      </c>
      <c r="I88" s="6">
        <f t="shared" si="29"/>
        <v>293983.5</v>
      </c>
      <c r="J88" s="6">
        <f>15710.5+15700+21208+27641+20200+193524</f>
        <v>293983.5</v>
      </c>
      <c r="K88" s="6">
        <v>0</v>
      </c>
      <c r="L88" s="6">
        <f t="shared" si="30"/>
        <v>293983.5</v>
      </c>
    </row>
    <row r="89" spans="1:12" ht="49.5" customHeight="1">
      <c r="A89" s="15" t="s">
        <v>61</v>
      </c>
      <c r="B89" s="3" t="s">
        <v>98</v>
      </c>
      <c r="C89" s="3" t="s">
        <v>73</v>
      </c>
      <c r="D89" s="3" t="s">
        <v>72</v>
      </c>
      <c r="E89" s="3" t="s">
        <v>124</v>
      </c>
      <c r="F89" s="3" t="s">
        <v>77</v>
      </c>
      <c r="G89" s="6">
        <f>17300+9400</f>
        <v>26700</v>
      </c>
      <c r="H89" s="6">
        <v>0</v>
      </c>
      <c r="I89" s="6">
        <f t="shared" si="29"/>
        <v>26700</v>
      </c>
      <c r="J89" s="6">
        <f>17300+9400</f>
        <v>26700</v>
      </c>
      <c r="K89" s="6">
        <v>0</v>
      </c>
      <c r="L89" s="6">
        <f t="shared" si="30"/>
        <v>26700</v>
      </c>
    </row>
    <row r="90" spans="1:12" ht="96.75" customHeight="1">
      <c r="A90" s="15" t="s">
        <v>222</v>
      </c>
      <c r="B90" s="3" t="s">
        <v>98</v>
      </c>
      <c r="C90" s="3" t="s">
        <v>73</v>
      </c>
      <c r="D90" s="3" t="s">
        <v>72</v>
      </c>
      <c r="E90" s="3" t="s">
        <v>126</v>
      </c>
      <c r="F90" s="3" t="s">
        <v>75</v>
      </c>
      <c r="G90" s="6">
        <v>4657705</v>
      </c>
      <c r="H90" s="6">
        <v>0</v>
      </c>
      <c r="I90" s="6">
        <f t="shared" si="29"/>
        <v>4657705</v>
      </c>
      <c r="J90" s="6">
        <v>4657705</v>
      </c>
      <c r="K90" s="6">
        <v>0</v>
      </c>
      <c r="L90" s="6">
        <f t="shared" si="30"/>
        <v>4657705</v>
      </c>
    </row>
    <row r="91" spans="1:12" ht="49.5" customHeight="1">
      <c r="A91" s="15" t="s">
        <v>26</v>
      </c>
      <c r="B91" s="3" t="s">
        <v>98</v>
      </c>
      <c r="C91" s="3" t="s">
        <v>73</v>
      </c>
      <c r="D91" s="3" t="s">
        <v>72</v>
      </c>
      <c r="E91" s="3" t="s">
        <v>126</v>
      </c>
      <c r="F91" s="3" t="s">
        <v>76</v>
      </c>
      <c r="G91" s="6">
        <v>3206840</v>
      </c>
      <c r="H91" s="6">
        <v>0</v>
      </c>
      <c r="I91" s="6">
        <f t="shared" si="29"/>
        <v>3206840</v>
      </c>
      <c r="J91" s="6">
        <v>3206840</v>
      </c>
      <c r="K91" s="6">
        <v>0</v>
      </c>
      <c r="L91" s="6">
        <f t="shared" si="30"/>
        <v>3206840</v>
      </c>
    </row>
    <row r="92" spans="1:12" ht="48.75" customHeight="1">
      <c r="A92" s="15" t="s">
        <v>62</v>
      </c>
      <c r="B92" s="3" t="s">
        <v>98</v>
      </c>
      <c r="C92" s="3" t="s">
        <v>73</v>
      </c>
      <c r="D92" s="3" t="s">
        <v>72</v>
      </c>
      <c r="E92" s="3" t="s">
        <v>126</v>
      </c>
      <c r="F92" s="3" t="s">
        <v>77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248</v>
      </c>
      <c r="B93" s="3" t="s">
        <v>98</v>
      </c>
      <c r="C93" s="3" t="s">
        <v>73</v>
      </c>
      <c r="D93" s="3" t="s">
        <v>72</v>
      </c>
      <c r="E93" s="3" t="s">
        <v>127</v>
      </c>
      <c r="F93" s="3" t="s">
        <v>75</v>
      </c>
      <c r="G93" s="6">
        <v>15063</v>
      </c>
      <c r="H93" s="6">
        <v>0</v>
      </c>
      <c r="I93" s="6">
        <f t="shared" si="29"/>
        <v>15063</v>
      </c>
      <c r="J93" s="6">
        <v>15063</v>
      </c>
      <c r="K93" s="6">
        <v>0</v>
      </c>
      <c r="L93" s="6">
        <f t="shared" si="30"/>
        <v>15063</v>
      </c>
    </row>
    <row r="94" spans="1:12" ht="110.25">
      <c r="A94" s="15" t="s">
        <v>249</v>
      </c>
      <c r="B94" s="3" t="s">
        <v>98</v>
      </c>
      <c r="C94" s="3" t="s">
        <v>73</v>
      </c>
      <c r="D94" s="3" t="s">
        <v>72</v>
      </c>
      <c r="E94" s="3" t="s">
        <v>128</v>
      </c>
      <c r="F94" s="3" t="s">
        <v>75</v>
      </c>
      <c r="G94" s="6">
        <v>36800</v>
      </c>
      <c r="H94" s="6">
        <v>0</v>
      </c>
      <c r="I94" s="6">
        <f t="shared" si="29"/>
        <v>36800</v>
      </c>
      <c r="J94" s="6">
        <v>36800</v>
      </c>
      <c r="K94" s="6">
        <v>0</v>
      </c>
      <c r="L94" s="6">
        <f t="shared" si="30"/>
        <v>36800</v>
      </c>
    </row>
    <row r="95" spans="1:12" ht="110.25">
      <c r="A95" s="15" t="s">
        <v>250</v>
      </c>
      <c r="B95" s="3" t="s">
        <v>98</v>
      </c>
      <c r="C95" s="3" t="s">
        <v>73</v>
      </c>
      <c r="D95" s="3" t="s">
        <v>72</v>
      </c>
      <c r="E95" s="3" t="s">
        <v>129</v>
      </c>
      <c r="F95" s="3" t="s">
        <v>75</v>
      </c>
      <c r="G95" s="6">
        <v>13352</v>
      </c>
      <c r="H95" s="6">
        <v>0</v>
      </c>
      <c r="I95" s="6">
        <f t="shared" si="29"/>
        <v>13352</v>
      </c>
      <c r="J95" s="6">
        <v>13352</v>
      </c>
      <c r="K95" s="6">
        <v>0</v>
      </c>
      <c r="L95" s="6">
        <f t="shared" si="30"/>
        <v>13352</v>
      </c>
    </row>
    <row r="96" spans="1:12" ht="110.25">
      <c r="A96" s="15" t="s">
        <v>251</v>
      </c>
      <c r="B96" s="3" t="s">
        <v>98</v>
      </c>
      <c r="C96" s="3" t="s">
        <v>73</v>
      </c>
      <c r="D96" s="3" t="s">
        <v>72</v>
      </c>
      <c r="E96" s="3" t="s">
        <v>130</v>
      </c>
      <c r="F96" s="3" t="s">
        <v>75</v>
      </c>
      <c r="G96" s="6">
        <v>25909</v>
      </c>
      <c r="H96" s="6">
        <v>0</v>
      </c>
      <c r="I96" s="6">
        <f t="shared" si="29"/>
        <v>25909</v>
      </c>
      <c r="J96" s="6">
        <v>25909</v>
      </c>
      <c r="K96" s="6">
        <v>0</v>
      </c>
      <c r="L96" s="6">
        <f t="shared" si="30"/>
        <v>25909</v>
      </c>
    </row>
    <row r="97" spans="1:12" ht="129" customHeight="1">
      <c r="A97" s="15" t="s">
        <v>252</v>
      </c>
      <c r="B97" s="3" t="s">
        <v>98</v>
      </c>
      <c r="C97" s="3" t="s">
        <v>73</v>
      </c>
      <c r="D97" s="3" t="s">
        <v>72</v>
      </c>
      <c r="E97" s="3" t="s">
        <v>67</v>
      </c>
      <c r="F97" s="3" t="s">
        <v>75</v>
      </c>
      <c r="G97" s="6">
        <v>14413</v>
      </c>
      <c r="H97" s="6">
        <v>0</v>
      </c>
      <c r="I97" s="6">
        <f t="shared" si="29"/>
        <v>14413</v>
      </c>
      <c r="J97" s="6">
        <v>14413</v>
      </c>
      <c r="K97" s="6">
        <v>0</v>
      </c>
      <c r="L97" s="6">
        <f t="shared" si="30"/>
        <v>14413</v>
      </c>
    </row>
    <row r="98" spans="1:12" ht="124.5" customHeight="1">
      <c r="A98" s="15" t="s">
        <v>253</v>
      </c>
      <c r="B98" s="3" t="s">
        <v>98</v>
      </c>
      <c r="C98" s="3" t="s">
        <v>73</v>
      </c>
      <c r="D98" s="3" t="s">
        <v>72</v>
      </c>
      <c r="E98" s="3" t="s">
        <v>131</v>
      </c>
      <c r="F98" s="3" t="s">
        <v>75</v>
      </c>
      <c r="G98" s="6">
        <v>14500</v>
      </c>
      <c r="H98" s="6">
        <v>0</v>
      </c>
      <c r="I98" s="6">
        <f t="shared" si="29"/>
        <v>14500</v>
      </c>
      <c r="J98" s="6">
        <v>14500</v>
      </c>
      <c r="K98" s="6">
        <v>0</v>
      </c>
      <c r="L98" s="6">
        <f t="shared" si="30"/>
        <v>14500</v>
      </c>
    </row>
    <row r="99" spans="1:12" ht="126">
      <c r="A99" s="15" t="s">
        <v>254</v>
      </c>
      <c r="B99" s="3" t="s">
        <v>98</v>
      </c>
      <c r="C99" s="3" t="s">
        <v>73</v>
      </c>
      <c r="D99" s="3" t="s">
        <v>72</v>
      </c>
      <c r="E99" s="3" t="s">
        <v>132</v>
      </c>
      <c r="F99" s="3" t="s">
        <v>75</v>
      </c>
      <c r="G99" s="6">
        <v>14370</v>
      </c>
      <c r="H99" s="6">
        <v>0</v>
      </c>
      <c r="I99" s="6">
        <f t="shared" si="29"/>
        <v>14370</v>
      </c>
      <c r="J99" s="6">
        <v>14370</v>
      </c>
      <c r="K99" s="6">
        <v>0</v>
      </c>
      <c r="L99" s="6">
        <f t="shared" si="30"/>
        <v>14370</v>
      </c>
    </row>
    <row r="100" spans="1:12" ht="126">
      <c r="A100" s="15" t="s">
        <v>255</v>
      </c>
      <c r="B100" s="3" t="s">
        <v>98</v>
      </c>
      <c r="C100" s="3" t="s">
        <v>73</v>
      </c>
      <c r="D100" s="3" t="s">
        <v>72</v>
      </c>
      <c r="E100" s="3" t="s">
        <v>133</v>
      </c>
      <c r="F100" s="3" t="s">
        <v>75</v>
      </c>
      <c r="G100" s="6">
        <v>14687</v>
      </c>
      <c r="H100" s="6">
        <v>0</v>
      </c>
      <c r="I100" s="6">
        <f t="shared" si="29"/>
        <v>14687</v>
      </c>
      <c r="J100" s="6">
        <v>14687</v>
      </c>
      <c r="K100" s="6">
        <v>0</v>
      </c>
      <c r="L100" s="6">
        <f t="shared" si="30"/>
        <v>14687</v>
      </c>
    </row>
    <row r="101" spans="1:12" ht="126">
      <c r="A101" s="15" t="s">
        <v>256</v>
      </c>
      <c r="B101" s="3" t="s">
        <v>98</v>
      </c>
      <c r="C101" s="3" t="s">
        <v>73</v>
      </c>
      <c r="D101" s="3" t="s">
        <v>72</v>
      </c>
      <c r="E101" s="3" t="s">
        <v>134</v>
      </c>
      <c r="F101" s="3" t="s">
        <v>75</v>
      </c>
      <c r="G101" s="6">
        <v>18314</v>
      </c>
      <c r="H101" s="6">
        <v>0</v>
      </c>
      <c r="I101" s="6">
        <f t="shared" si="29"/>
        <v>18314</v>
      </c>
      <c r="J101" s="6">
        <v>18314</v>
      </c>
      <c r="K101" s="6">
        <v>0</v>
      </c>
      <c r="L101" s="6">
        <f t="shared" si="30"/>
        <v>18314</v>
      </c>
    </row>
    <row r="102" spans="1:12" ht="126">
      <c r="A102" s="15" t="s">
        <v>257</v>
      </c>
      <c r="B102" s="3" t="s">
        <v>98</v>
      </c>
      <c r="C102" s="3" t="s">
        <v>73</v>
      </c>
      <c r="D102" s="3" t="s">
        <v>72</v>
      </c>
      <c r="E102" s="3" t="s">
        <v>135</v>
      </c>
      <c r="F102" s="3" t="s">
        <v>75</v>
      </c>
      <c r="G102" s="6">
        <v>45000</v>
      </c>
      <c r="H102" s="6">
        <v>0</v>
      </c>
      <c r="I102" s="6">
        <f t="shared" si="29"/>
        <v>45000</v>
      </c>
      <c r="J102" s="6">
        <v>45000</v>
      </c>
      <c r="K102" s="6">
        <v>0</v>
      </c>
      <c r="L102" s="6">
        <f t="shared" si="30"/>
        <v>45000</v>
      </c>
    </row>
    <row r="103" spans="1:12" ht="126">
      <c r="A103" s="15" t="s">
        <v>258</v>
      </c>
      <c r="B103" s="3" t="s">
        <v>98</v>
      </c>
      <c r="C103" s="3" t="s">
        <v>73</v>
      </c>
      <c r="D103" s="3" t="s">
        <v>72</v>
      </c>
      <c r="E103" s="3" t="s">
        <v>136</v>
      </c>
      <c r="F103" s="3" t="s">
        <v>75</v>
      </c>
      <c r="G103" s="6">
        <v>16181</v>
      </c>
      <c r="H103" s="6">
        <v>0</v>
      </c>
      <c r="I103" s="6">
        <f t="shared" si="29"/>
        <v>16181</v>
      </c>
      <c r="J103" s="6">
        <v>16181</v>
      </c>
      <c r="K103" s="6">
        <v>0</v>
      </c>
      <c r="L103" s="6">
        <f t="shared" si="30"/>
        <v>16181</v>
      </c>
    </row>
    <row r="104" spans="1:12" ht="126">
      <c r="A104" s="15" t="s">
        <v>259</v>
      </c>
      <c r="B104" s="3" t="s">
        <v>98</v>
      </c>
      <c r="C104" s="3" t="s">
        <v>73</v>
      </c>
      <c r="D104" s="3" t="s">
        <v>72</v>
      </c>
      <c r="E104" s="3" t="s">
        <v>226</v>
      </c>
      <c r="F104" s="3" t="s">
        <v>75</v>
      </c>
      <c r="G104" s="6">
        <v>31565</v>
      </c>
      <c r="H104" s="6">
        <v>0</v>
      </c>
      <c r="I104" s="6">
        <f t="shared" si="29"/>
        <v>31565</v>
      </c>
      <c r="J104" s="6">
        <v>31565</v>
      </c>
      <c r="K104" s="6">
        <v>0</v>
      </c>
      <c r="L104" s="6">
        <f t="shared" si="30"/>
        <v>31565</v>
      </c>
    </row>
    <row r="105" spans="1:12" ht="126">
      <c r="A105" s="15" t="s">
        <v>260</v>
      </c>
      <c r="B105" s="3" t="s">
        <v>98</v>
      </c>
      <c r="C105" s="3" t="s">
        <v>73</v>
      </c>
      <c r="D105" s="3" t="s">
        <v>72</v>
      </c>
      <c r="E105" s="3" t="s">
        <v>137</v>
      </c>
      <c r="F105" s="3" t="s">
        <v>75</v>
      </c>
      <c r="G105" s="6">
        <v>9103</v>
      </c>
      <c r="H105" s="6">
        <v>0</v>
      </c>
      <c r="I105" s="6">
        <f t="shared" si="29"/>
        <v>9103</v>
      </c>
      <c r="J105" s="6">
        <v>9103</v>
      </c>
      <c r="K105" s="6">
        <v>0</v>
      </c>
      <c r="L105" s="6">
        <f t="shared" si="30"/>
        <v>9103</v>
      </c>
    </row>
    <row r="106" spans="1:12" ht="126">
      <c r="A106" s="15" t="s">
        <v>261</v>
      </c>
      <c r="B106" s="3" t="s">
        <v>98</v>
      </c>
      <c r="C106" s="3" t="s">
        <v>73</v>
      </c>
      <c r="D106" s="3" t="s">
        <v>72</v>
      </c>
      <c r="E106" s="3" t="s">
        <v>138</v>
      </c>
      <c r="F106" s="3" t="s">
        <v>75</v>
      </c>
      <c r="G106" s="6">
        <v>23100</v>
      </c>
      <c r="H106" s="6">
        <v>0</v>
      </c>
      <c r="I106" s="6">
        <f t="shared" si="29"/>
        <v>23100</v>
      </c>
      <c r="J106" s="6">
        <v>23100</v>
      </c>
      <c r="K106" s="6">
        <v>0</v>
      </c>
      <c r="L106" s="6">
        <f t="shared" si="30"/>
        <v>23100</v>
      </c>
    </row>
    <row r="107" spans="1:12" ht="126">
      <c r="A107" s="15" t="s">
        <v>262</v>
      </c>
      <c r="B107" s="3" t="s">
        <v>98</v>
      </c>
      <c r="C107" s="3" t="s">
        <v>73</v>
      </c>
      <c r="D107" s="3" t="s">
        <v>72</v>
      </c>
      <c r="E107" s="3" t="s">
        <v>139</v>
      </c>
      <c r="F107" s="3" t="s">
        <v>75</v>
      </c>
      <c r="G107" s="6">
        <v>8031</v>
      </c>
      <c r="H107" s="6">
        <v>0</v>
      </c>
      <c r="I107" s="6">
        <f t="shared" si="29"/>
        <v>8031</v>
      </c>
      <c r="J107" s="6">
        <v>8031</v>
      </c>
      <c r="K107" s="6">
        <v>0</v>
      </c>
      <c r="L107" s="6">
        <f t="shared" si="30"/>
        <v>8031</v>
      </c>
    </row>
    <row r="108" spans="1:12" ht="126">
      <c r="A108" s="15" t="s">
        <v>263</v>
      </c>
      <c r="B108" s="3" t="s">
        <v>98</v>
      </c>
      <c r="C108" s="3" t="s">
        <v>73</v>
      </c>
      <c r="D108" s="3" t="s">
        <v>72</v>
      </c>
      <c r="E108" s="3" t="s">
        <v>140</v>
      </c>
      <c r="F108" s="3" t="s">
        <v>75</v>
      </c>
      <c r="G108" s="6">
        <v>15839</v>
      </c>
      <c r="H108" s="6">
        <v>0</v>
      </c>
      <c r="I108" s="6">
        <f t="shared" si="29"/>
        <v>15839</v>
      </c>
      <c r="J108" s="6">
        <v>15839</v>
      </c>
      <c r="K108" s="6">
        <v>0</v>
      </c>
      <c r="L108" s="6">
        <f t="shared" si="30"/>
        <v>15839</v>
      </c>
    </row>
    <row r="109" spans="1:12" s="9" customFormat="1" ht="47.25">
      <c r="A109" s="27" t="s">
        <v>192</v>
      </c>
      <c r="B109" s="28" t="s">
        <v>98</v>
      </c>
      <c r="C109" s="28" t="s">
        <v>73</v>
      </c>
      <c r="D109" s="28" t="s">
        <v>83</v>
      </c>
      <c r="E109" s="28" t="s">
        <v>207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40</v>
      </c>
      <c r="B110" s="3" t="s">
        <v>98</v>
      </c>
      <c r="C110" s="3" t="s">
        <v>73</v>
      </c>
      <c r="D110" s="3" t="s">
        <v>83</v>
      </c>
      <c r="E110" s="3" t="s">
        <v>141</v>
      </c>
      <c r="F110" s="3" t="s">
        <v>89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193</v>
      </c>
      <c r="B111" s="28" t="s">
        <v>98</v>
      </c>
      <c r="C111" s="28" t="s">
        <v>73</v>
      </c>
      <c r="D111" s="28" t="s">
        <v>86</v>
      </c>
      <c r="E111" s="28" t="s">
        <v>207</v>
      </c>
      <c r="F111" s="28"/>
      <c r="G111" s="29">
        <f aca="true" t="shared" si="32" ref="G111:L111">SUM(G112:G113)</f>
        <v>102245.34</v>
      </c>
      <c r="H111" s="29">
        <f t="shared" si="32"/>
        <v>0</v>
      </c>
      <c r="I111" s="29">
        <f t="shared" si="32"/>
        <v>102245.34</v>
      </c>
      <c r="J111" s="29">
        <f t="shared" si="32"/>
        <v>101069.9</v>
      </c>
      <c r="K111" s="29">
        <f t="shared" si="32"/>
        <v>0</v>
      </c>
      <c r="L111" s="29">
        <f t="shared" si="32"/>
        <v>101069.9</v>
      </c>
    </row>
    <row r="112" spans="1:12" ht="31.5" customHeight="1">
      <c r="A112" s="15" t="s">
        <v>63</v>
      </c>
      <c r="B112" s="3" t="s">
        <v>98</v>
      </c>
      <c r="C112" s="3" t="s">
        <v>73</v>
      </c>
      <c r="D112" s="3" t="s">
        <v>86</v>
      </c>
      <c r="E112" s="3" t="s">
        <v>142</v>
      </c>
      <c r="F112" s="3" t="s">
        <v>77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53</v>
      </c>
      <c r="B113" s="3" t="s">
        <v>98</v>
      </c>
      <c r="C113" s="3" t="s">
        <v>73</v>
      </c>
      <c r="D113" s="3" t="s">
        <v>86</v>
      </c>
      <c r="E113" s="3" t="s">
        <v>143</v>
      </c>
      <c r="F113" s="3" t="s">
        <v>144</v>
      </c>
      <c r="G113" s="6">
        <v>2245.34</v>
      </c>
      <c r="H113" s="6">
        <v>0</v>
      </c>
      <c r="I113" s="6">
        <f>G113+H113</f>
        <v>2245.34</v>
      </c>
      <c r="J113" s="6">
        <v>1069.9</v>
      </c>
      <c r="K113" s="6">
        <v>0</v>
      </c>
      <c r="L113" s="6">
        <f>J113+K113</f>
        <v>1069.9</v>
      </c>
    </row>
    <row r="114" spans="1:12" s="10" customFormat="1" ht="168.75">
      <c r="A114" s="17" t="s">
        <v>112</v>
      </c>
      <c r="B114" s="19" t="s">
        <v>90</v>
      </c>
      <c r="C114" s="19" t="s">
        <v>73</v>
      </c>
      <c r="D114" s="19" t="s">
        <v>165</v>
      </c>
      <c r="E114" s="19" t="s">
        <v>207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194</v>
      </c>
      <c r="B115" s="28" t="s">
        <v>90</v>
      </c>
      <c r="C115" s="28" t="s">
        <v>73</v>
      </c>
      <c r="D115" s="28" t="s">
        <v>72</v>
      </c>
      <c r="E115" s="28" t="s">
        <v>207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264</v>
      </c>
      <c r="B116" s="3" t="s">
        <v>90</v>
      </c>
      <c r="C116" s="3" t="s">
        <v>73</v>
      </c>
      <c r="D116" s="3" t="s">
        <v>72</v>
      </c>
      <c r="E116" s="3" t="s">
        <v>145</v>
      </c>
      <c r="F116" s="3" t="s">
        <v>75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27</v>
      </c>
      <c r="B117" s="3" t="s">
        <v>90</v>
      </c>
      <c r="C117" s="3" t="s">
        <v>73</v>
      </c>
      <c r="D117" s="3" t="s">
        <v>72</v>
      </c>
      <c r="E117" s="3" t="s">
        <v>145</v>
      </c>
      <c r="F117" s="3" t="s">
        <v>76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64</v>
      </c>
      <c r="B118" s="3" t="s">
        <v>90</v>
      </c>
      <c r="C118" s="3" t="s">
        <v>73</v>
      </c>
      <c r="D118" s="3" t="s">
        <v>72</v>
      </c>
      <c r="E118" s="3" t="s">
        <v>145</v>
      </c>
      <c r="F118" s="3" t="s">
        <v>77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265</v>
      </c>
      <c r="B119" s="3" t="s">
        <v>90</v>
      </c>
      <c r="C119" s="3" t="s">
        <v>73</v>
      </c>
      <c r="D119" s="3" t="s">
        <v>72</v>
      </c>
      <c r="E119" s="3" t="s">
        <v>146</v>
      </c>
      <c r="F119" s="3" t="s">
        <v>75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28</v>
      </c>
      <c r="B120" s="3" t="s">
        <v>90</v>
      </c>
      <c r="C120" s="3" t="s">
        <v>73</v>
      </c>
      <c r="D120" s="3" t="s">
        <v>72</v>
      </c>
      <c r="E120" s="3" t="s">
        <v>146</v>
      </c>
      <c r="F120" s="3" t="s">
        <v>76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195</v>
      </c>
      <c r="B121" s="19" t="s">
        <v>87</v>
      </c>
      <c r="C121" s="19" t="s">
        <v>73</v>
      </c>
      <c r="D121" s="19" t="s">
        <v>165</v>
      </c>
      <c r="E121" s="19" t="s">
        <v>207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196</v>
      </c>
      <c r="B122" s="28" t="s">
        <v>87</v>
      </c>
      <c r="C122" s="28" t="s">
        <v>73</v>
      </c>
      <c r="D122" s="28" t="s">
        <v>72</v>
      </c>
      <c r="E122" s="28" t="s">
        <v>207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29</v>
      </c>
      <c r="B123" s="3" t="s">
        <v>87</v>
      </c>
      <c r="C123" s="3" t="s">
        <v>73</v>
      </c>
      <c r="D123" s="3" t="s">
        <v>72</v>
      </c>
      <c r="E123" s="3" t="s">
        <v>147</v>
      </c>
      <c r="F123" s="3" t="s">
        <v>76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0</v>
      </c>
      <c r="B124" s="3" t="s">
        <v>87</v>
      </c>
      <c r="C124" s="3" t="s">
        <v>73</v>
      </c>
      <c r="D124" s="3" t="s">
        <v>72</v>
      </c>
      <c r="E124" s="3" t="s">
        <v>148</v>
      </c>
      <c r="F124" s="3" t="s">
        <v>75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30</v>
      </c>
      <c r="B125" s="3" t="s">
        <v>87</v>
      </c>
      <c r="C125" s="3" t="s">
        <v>73</v>
      </c>
      <c r="D125" s="3" t="s">
        <v>72</v>
      </c>
      <c r="E125" s="3" t="s">
        <v>148</v>
      </c>
      <c r="F125" s="3" t="s">
        <v>76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31</v>
      </c>
      <c r="B126" s="3" t="s">
        <v>87</v>
      </c>
      <c r="C126" s="3" t="s">
        <v>73</v>
      </c>
      <c r="D126" s="3" t="s">
        <v>72</v>
      </c>
      <c r="E126" s="3" t="s">
        <v>149</v>
      </c>
      <c r="F126" s="3" t="s">
        <v>76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75" customHeight="1">
      <c r="A127" s="17" t="s">
        <v>197</v>
      </c>
      <c r="B127" s="19" t="s">
        <v>120</v>
      </c>
      <c r="C127" s="19" t="s">
        <v>73</v>
      </c>
      <c r="D127" s="19" t="s">
        <v>165</v>
      </c>
      <c r="E127" s="19" t="s">
        <v>207</v>
      </c>
      <c r="F127" s="19"/>
      <c r="G127" s="22">
        <f aca="true" t="shared" si="37" ref="G127:L127">G128+G131+G134+G136</f>
        <v>10659860</v>
      </c>
      <c r="H127" s="22">
        <f t="shared" si="37"/>
        <v>1500000</v>
      </c>
      <c r="I127" s="22">
        <f t="shared" si="37"/>
        <v>12159860</v>
      </c>
      <c r="J127" s="22">
        <f t="shared" si="37"/>
        <v>10659860</v>
      </c>
      <c r="K127" s="22">
        <f t="shared" si="37"/>
        <v>0</v>
      </c>
      <c r="L127" s="22">
        <f t="shared" si="37"/>
        <v>10659860</v>
      </c>
    </row>
    <row r="128" spans="1:12" s="9" customFormat="1" ht="47.25">
      <c r="A128" s="27" t="s">
        <v>198</v>
      </c>
      <c r="B128" s="28" t="s">
        <v>120</v>
      </c>
      <c r="C128" s="28" t="s">
        <v>73</v>
      </c>
      <c r="D128" s="28" t="s">
        <v>72</v>
      </c>
      <c r="E128" s="28" t="s">
        <v>207</v>
      </c>
      <c r="F128" s="28"/>
      <c r="G128" s="29">
        <f aca="true" t="shared" si="38" ref="G128:L128">SUM(G129:G130)</f>
        <v>1931972</v>
      </c>
      <c r="H128" s="29">
        <f t="shared" si="38"/>
        <v>0</v>
      </c>
      <c r="I128" s="29">
        <f t="shared" si="38"/>
        <v>1931972</v>
      </c>
      <c r="J128" s="29">
        <f t="shared" si="38"/>
        <v>1931972</v>
      </c>
      <c r="K128" s="29">
        <f t="shared" si="38"/>
        <v>0</v>
      </c>
      <c r="L128" s="29">
        <f t="shared" si="38"/>
        <v>1931972</v>
      </c>
    </row>
    <row r="129" spans="1:12" ht="50.25" customHeight="1" hidden="1">
      <c r="A129" s="15" t="s">
        <v>32</v>
      </c>
      <c r="B129" s="3" t="s">
        <v>120</v>
      </c>
      <c r="C129" s="3" t="s">
        <v>73</v>
      </c>
      <c r="D129" s="3" t="s">
        <v>72</v>
      </c>
      <c r="E129" s="3" t="s">
        <v>151</v>
      </c>
      <c r="F129" s="3" t="s">
        <v>76</v>
      </c>
      <c r="G129" s="6"/>
      <c r="H129" s="6"/>
      <c r="I129" s="6">
        <f>G129+H129</f>
        <v>0</v>
      </c>
      <c r="J129" s="6"/>
      <c r="K129" s="6">
        <v>0</v>
      </c>
      <c r="L129" s="6">
        <f>J129+K129</f>
        <v>0</v>
      </c>
    </row>
    <row r="130" spans="1:12" ht="94.5">
      <c r="A130" s="15" t="s">
        <v>33</v>
      </c>
      <c r="B130" s="3" t="s">
        <v>120</v>
      </c>
      <c r="C130" s="3" t="s">
        <v>73</v>
      </c>
      <c r="D130" s="3" t="s">
        <v>72</v>
      </c>
      <c r="E130" s="3" t="s">
        <v>152</v>
      </c>
      <c r="F130" s="3" t="s">
        <v>76</v>
      </c>
      <c r="G130" s="6">
        <v>1931972</v>
      </c>
      <c r="H130" s="6">
        <v>0</v>
      </c>
      <c r="I130" s="6">
        <f>G130+H130</f>
        <v>1931972</v>
      </c>
      <c r="J130" s="6">
        <v>1931972</v>
      </c>
      <c r="K130" s="6">
        <v>0</v>
      </c>
      <c r="L130" s="6">
        <f>J130+K130</f>
        <v>1931972</v>
      </c>
    </row>
    <row r="131" spans="1:12" s="9" customFormat="1" ht="31.5">
      <c r="A131" s="27" t="s">
        <v>199</v>
      </c>
      <c r="B131" s="28" t="s">
        <v>120</v>
      </c>
      <c r="C131" s="28" t="s">
        <v>73</v>
      </c>
      <c r="D131" s="28" t="s">
        <v>80</v>
      </c>
      <c r="E131" s="28" t="s">
        <v>207</v>
      </c>
      <c r="F131" s="28"/>
      <c r="G131" s="29">
        <f aca="true" t="shared" si="39" ref="G131:L131">SUM(G132:G133)</f>
        <v>7727888</v>
      </c>
      <c r="H131" s="29">
        <f t="shared" si="39"/>
        <v>0</v>
      </c>
      <c r="I131" s="29">
        <f t="shared" si="39"/>
        <v>7727888</v>
      </c>
      <c r="J131" s="29">
        <f t="shared" si="39"/>
        <v>7727888</v>
      </c>
      <c r="K131" s="29">
        <f t="shared" si="39"/>
        <v>0</v>
      </c>
      <c r="L131" s="29">
        <f t="shared" si="39"/>
        <v>7727888</v>
      </c>
    </row>
    <row r="132" spans="1:12" ht="94.5" hidden="1">
      <c r="A132" s="15" t="s">
        <v>13</v>
      </c>
      <c r="B132" s="3" t="s">
        <v>120</v>
      </c>
      <c r="C132" s="3" t="s">
        <v>73</v>
      </c>
      <c r="D132" s="3" t="s">
        <v>80</v>
      </c>
      <c r="E132" s="3" t="s">
        <v>150</v>
      </c>
      <c r="F132" s="3" t="s">
        <v>76</v>
      </c>
      <c r="G132" s="6"/>
      <c r="H132" s="6">
        <v>0</v>
      </c>
      <c r="I132" s="6">
        <f>G132+H132</f>
        <v>0</v>
      </c>
      <c r="J132" s="6"/>
      <c r="K132" s="6">
        <v>0</v>
      </c>
      <c r="L132" s="6">
        <f>J132+K132</f>
        <v>0</v>
      </c>
    </row>
    <row r="133" spans="1:12" ht="220.5">
      <c r="A133" s="15" t="s">
        <v>42</v>
      </c>
      <c r="B133" s="3" t="s">
        <v>120</v>
      </c>
      <c r="C133" s="3" t="s">
        <v>73</v>
      </c>
      <c r="D133" s="3" t="s">
        <v>80</v>
      </c>
      <c r="E133" s="3" t="s">
        <v>153</v>
      </c>
      <c r="F133" s="3" t="s">
        <v>154</v>
      </c>
      <c r="G133" s="6">
        <v>7727888</v>
      </c>
      <c r="H133" s="6">
        <v>0</v>
      </c>
      <c r="I133" s="6">
        <f>G133+H133</f>
        <v>7727888</v>
      </c>
      <c r="J133" s="6">
        <v>7727888</v>
      </c>
      <c r="K133" s="6">
        <v>0</v>
      </c>
      <c r="L133" s="6">
        <f>J133+K133</f>
        <v>7727888</v>
      </c>
    </row>
    <row r="134" spans="1:12" s="9" customFormat="1" ht="31.5" hidden="1">
      <c r="A134" s="27" t="s">
        <v>200</v>
      </c>
      <c r="B134" s="28" t="s">
        <v>120</v>
      </c>
      <c r="C134" s="28" t="s">
        <v>73</v>
      </c>
      <c r="D134" s="28" t="s">
        <v>83</v>
      </c>
      <c r="E134" s="28" t="s">
        <v>207</v>
      </c>
      <c r="F134" s="28"/>
      <c r="G134" s="29">
        <f aca="true" t="shared" si="40" ref="G134:L134">SUM(G135)</f>
        <v>0</v>
      </c>
      <c r="H134" s="29">
        <f t="shared" si="40"/>
        <v>0</v>
      </c>
      <c r="I134" s="29">
        <f t="shared" si="40"/>
        <v>0</v>
      </c>
      <c r="J134" s="29">
        <f t="shared" si="40"/>
        <v>0</v>
      </c>
      <c r="K134" s="29">
        <f t="shared" si="40"/>
        <v>0</v>
      </c>
      <c r="L134" s="29">
        <f t="shared" si="40"/>
        <v>0</v>
      </c>
    </row>
    <row r="135" spans="1:12" ht="63" hidden="1">
      <c r="A135" s="15" t="s">
        <v>34</v>
      </c>
      <c r="B135" s="3" t="s">
        <v>120</v>
      </c>
      <c r="C135" s="3" t="s">
        <v>73</v>
      </c>
      <c r="D135" s="3" t="s">
        <v>83</v>
      </c>
      <c r="E135" s="3" t="s">
        <v>155</v>
      </c>
      <c r="F135" s="3" t="s">
        <v>76</v>
      </c>
      <c r="G135" s="6"/>
      <c r="H135" s="6">
        <v>0</v>
      </c>
      <c r="I135" s="6">
        <f>G135+H135</f>
        <v>0</v>
      </c>
      <c r="J135" s="6"/>
      <c r="K135" s="6">
        <v>0</v>
      </c>
      <c r="L135" s="6">
        <f>J135+K135</f>
        <v>0</v>
      </c>
    </row>
    <row r="136" spans="1:12" s="9" customFormat="1" ht="63">
      <c r="A136" s="27" t="s">
        <v>201</v>
      </c>
      <c r="B136" s="28" t="s">
        <v>120</v>
      </c>
      <c r="C136" s="28" t="s">
        <v>73</v>
      </c>
      <c r="D136" s="28" t="s">
        <v>86</v>
      </c>
      <c r="E136" s="28" t="s">
        <v>207</v>
      </c>
      <c r="F136" s="28"/>
      <c r="G136" s="29">
        <f aca="true" t="shared" si="41" ref="G136:L136">G137</f>
        <v>1000000</v>
      </c>
      <c r="H136" s="29">
        <f t="shared" si="41"/>
        <v>1500000</v>
      </c>
      <c r="I136" s="29">
        <f t="shared" si="41"/>
        <v>2500000</v>
      </c>
      <c r="J136" s="29">
        <f t="shared" si="41"/>
        <v>1000000</v>
      </c>
      <c r="K136" s="29">
        <f t="shared" si="41"/>
        <v>0</v>
      </c>
      <c r="L136" s="29">
        <f t="shared" si="41"/>
        <v>1000000</v>
      </c>
    </row>
    <row r="137" spans="1:12" ht="78.75">
      <c r="A137" s="15" t="s">
        <v>65</v>
      </c>
      <c r="B137" s="3" t="s">
        <v>120</v>
      </c>
      <c r="C137" s="3" t="s">
        <v>73</v>
      </c>
      <c r="D137" s="3" t="s">
        <v>86</v>
      </c>
      <c r="E137" s="3" t="s">
        <v>156</v>
      </c>
      <c r="F137" s="3" t="s">
        <v>77</v>
      </c>
      <c r="G137" s="6">
        <v>1000000</v>
      </c>
      <c r="H137" s="6">
        <v>1500000</v>
      </c>
      <c r="I137" s="6">
        <f>G137+H137</f>
        <v>2500000</v>
      </c>
      <c r="J137" s="6">
        <v>1000000</v>
      </c>
      <c r="K137" s="6">
        <v>0</v>
      </c>
      <c r="L137" s="6">
        <f>J137+K137</f>
        <v>1000000</v>
      </c>
    </row>
    <row r="138" spans="1:12" s="10" customFormat="1" ht="40.5" customHeight="1">
      <c r="A138" s="17" t="s">
        <v>202</v>
      </c>
      <c r="B138" s="19" t="s">
        <v>125</v>
      </c>
      <c r="C138" s="19" t="s">
        <v>73</v>
      </c>
      <c r="D138" s="19" t="s">
        <v>165</v>
      </c>
      <c r="E138" s="19" t="s">
        <v>207</v>
      </c>
      <c r="F138" s="19"/>
      <c r="G138" s="22">
        <f aca="true" t="shared" si="42" ref="G138:L138">G139</f>
        <v>725171.26</v>
      </c>
      <c r="H138" s="22">
        <f t="shared" si="42"/>
        <v>0</v>
      </c>
      <c r="I138" s="22">
        <f t="shared" si="42"/>
        <v>725171.26</v>
      </c>
      <c r="J138" s="22">
        <f t="shared" si="42"/>
        <v>725171</v>
      </c>
      <c r="K138" s="22">
        <f t="shared" si="42"/>
        <v>0</v>
      </c>
      <c r="L138" s="22">
        <f t="shared" si="42"/>
        <v>725171</v>
      </c>
    </row>
    <row r="139" spans="1:12" s="9" customFormat="1" ht="31.5">
      <c r="A139" s="27" t="s">
        <v>203</v>
      </c>
      <c r="B139" s="28" t="s">
        <v>125</v>
      </c>
      <c r="C139" s="28" t="s">
        <v>73</v>
      </c>
      <c r="D139" s="28" t="s">
        <v>80</v>
      </c>
      <c r="E139" s="28" t="s">
        <v>207</v>
      </c>
      <c r="F139" s="28"/>
      <c r="G139" s="29">
        <f aca="true" t="shared" si="43" ref="G139:L139">SUM(G140:G142)</f>
        <v>725171.26</v>
      </c>
      <c r="H139" s="29">
        <f t="shared" si="43"/>
        <v>0</v>
      </c>
      <c r="I139" s="29">
        <f t="shared" si="43"/>
        <v>725171.26</v>
      </c>
      <c r="J139" s="29">
        <f t="shared" si="43"/>
        <v>725171</v>
      </c>
      <c r="K139" s="29">
        <f t="shared" si="43"/>
        <v>0</v>
      </c>
      <c r="L139" s="29">
        <f t="shared" si="43"/>
        <v>725171</v>
      </c>
    </row>
    <row r="140" spans="1:12" ht="63">
      <c r="A140" s="15" t="s">
        <v>35</v>
      </c>
      <c r="B140" s="3" t="s">
        <v>125</v>
      </c>
      <c r="C140" s="3" t="s">
        <v>73</v>
      </c>
      <c r="D140" s="3" t="s">
        <v>80</v>
      </c>
      <c r="E140" s="3" t="s">
        <v>158</v>
      </c>
      <c r="F140" s="3" t="s">
        <v>76</v>
      </c>
      <c r="G140" s="6">
        <v>685171.26</v>
      </c>
      <c r="H140" s="6">
        <v>0</v>
      </c>
      <c r="I140" s="6">
        <f>G140+H140</f>
        <v>685171.26</v>
      </c>
      <c r="J140" s="6">
        <v>685171</v>
      </c>
      <c r="K140" s="6">
        <v>0</v>
      </c>
      <c r="L140" s="6">
        <f>J140+K140</f>
        <v>685171</v>
      </c>
    </row>
    <row r="141" spans="1:12" ht="63.75" customHeight="1">
      <c r="A141" s="15" t="s">
        <v>36</v>
      </c>
      <c r="B141" s="3" t="s">
        <v>125</v>
      </c>
      <c r="C141" s="3" t="s">
        <v>73</v>
      </c>
      <c r="D141" s="3" t="s">
        <v>80</v>
      </c>
      <c r="E141" s="3" t="s">
        <v>159</v>
      </c>
      <c r="F141" s="3" t="s">
        <v>76</v>
      </c>
      <c r="G141" s="6">
        <v>40000</v>
      </c>
      <c r="H141" s="6">
        <v>0</v>
      </c>
      <c r="I141" s="6">
        <f>G141+H141</f>
        <v>40000</v>
      </c>
      <c r="J141" s="6">
        <v>40000</v>
      </c>
      <c r="K141" s="6">
        <v>0</v>
      </c>
      <c r="L141" s="6">
        <f>J141+K141</f>
        <v>40000</v>
      </c>
    </row>
    <row r="142" spans="1:12" ht="98.25" customHeight="1" hidden="1">
      <c r="A142" s="15" t="s">
        <v>37</v>
      </c>
      <c r="B142" s="3" t="s">
        <v>125</v>
      </c>
      <c r="C142" s="3" t="s">
        <v>73</v>
      </c>
      <c r="D142" s="3" t="s">
        <v>80</v>
      </c>
      <c r="E142" s="3" t="s">
        <v>160</v>
      </c>
      <c r="F142" s="3" t="s">
        <v>76</v>
      </c>
      <c r="G142" s="6"/>
      <c r="H142" s="6">
        <v>0</v>
      </c>
      <c r="I142" s="6">
        <f>G142+H142</f>
        <v>0</v>
      </c>
      <c r="J142" s="6"/>
      <c r="K142" s="6">
        <v>0</v>
      </c>
      <c r="L142" s="6">
        <f>J142+K142</f>
        <v>0</v>
      </c>
    </row>
    <row r="143" spans="1:12" s="10" customFormat="1" ht="56.25" customHeight="1" hidden="1">
      <c r="A143" s="17" t="s">
        <v>227</v>
      </c>
      <c r="B143" s="19" t="s">
        <v>228</v>
      </c>
      <c r="C143" s="19" t="s">
        <v>73</v>
      </c>
      <c r="D143" s="19" t="s">
        <v>165</v>
      </c>
      <c r="E143" s="19" t="s">
        <v>207</v>
      </c>
      <c r="F143" s="19"/>
      <c r="G143" s="22">
        <f aca="true" t="shared" si="44" ref="G143:L143">G144</f>
        <v>0</v>
      </c>
      <c r="H143" s="22">
        <f t="shared" si="44"/>
        <v>0</v>
      </c>
      <c r="I143" s="22">
        <f t="shared" si="44"/>
        <v>0</v>
      </c>
      <c r="J143" s="22">
        <f t="shared" si="44"/>
        <v>0</v>
      </c>
      <c r="K143" s="22">
        <f t="shared" si="44"/>
        <v>0</v>
      </c>
      <c r="L143" s="22">
        <f t="shared" si="44"/>
        <v>0</v>
      </c>
    </row>
    <row r="144" spans="1:12" s="9" customFormat="1" ht="31.5" hidden="1">
      <c r="A144" s="27" t="s">
        <v>229</v>
      </c>
      <c r="B144" s="28" t="s">
        <v>228</v>
      </c>
      <c r="C144" s="28" t="s">
        <v>73</v>
      </c>
      <c r="D144" s="28" t="s">
        <v>72</v>
      </c>
      <c r="E144" s="28" t="s">
        <v>207</v>
      </c>
      <c r="F144" s="28"/>
      <c r="G144" s="29">
        <f aca="true" t="shared" si="45" ref="G144:L144">SUM(G145)</f>
        <v>0</v>
      </c>
      <c r="H144" s="29">
        <f t="shared" si="45"/>
        <v>0</v>
      </c>
      <c r="I144" s="29">
        <f t="shared" si="45"/>
        <v>0</v>
      </c>
      <c r="J144" s="29">
        <f t="shared" si="45"/>
        <v>0</v>
      </c>
      <c r="K144" s="29">
        <f t="shared" si="45"/>
        <v>0</v>
      </c>
      <c r="L144" s="29">
        <f t="shared" si="45"/>
        <v>0</v>
      </c>
    </row>
    <row r="145" spans="1:12" ht="48.75" customHeight="1" hidden="1">
      <c r="A145" s="15" t="s">
        <v>231</v>
      </c>
      <c r="B145" s="3" t="s">
        <v>228</v>
      </c>
      <c r="C145" s="3" t="s">
        <v>73</v>
      </c>
      <c r="D145" s="3" t="s">
        <v>72</v>
      </c>
      <c r="E145" s="3" t="s">
        <v>230</v>
      </c>
      <c r="F145" s="3" t="s">
        <v>89</v>
      </c>
      <c r="G145" s="6"/>
      <c r="H145" s="6">
        <v>0</v>
      </c>
      <c r="I145" s="6">
        <f>G145+H145</f>
        <v>0</v>
      </c>
      <c r="J145" s="6"/>
      <c r="K145" s="6">
        <v>0</v>
      </c>
      <c r="L145" s="6">
        <f>J145+K145</f>
        <v>0</v>
      </c>
    </row>
    <row r="146" spans="1:12" s="10" customFormat="1" ht="78.75" customHeight="1" hidden="1">
      <c r="A146" s="17" t="s">
        <v>232</v>
      </c>
      <c r="B146" s="19" t="s">
        <v>233</v>
      </c>
      <c r="C146" s="19" t="s">
        <v>73</v>
      </c>
      <c r="D146" s="19" t="s">
        <v>165</v>
      </c>
      <c r="E146" s="19" t="s">
        <v>207</v>
      </c>
      <c r="F146" s="19"/>
      <c r="G146" s="22">
        <f aca="true" t="shared" si="46" ref="G146:L147">G147</f>
        <v>0</v>
      </c>
      <c r="H146" s="22">
        <f t="shared" si="46"/>
        <v>0</v>
      </c>
      <c r="I146" s="22">
        <f t="shared" si="46"/>
        <v>0</v>
      </c>
      <c r="J146" s="22">
        <f t="shared" si="46"/>
        <v>0</v>
      </c>
      <c r="K146" s="22">
        <f t="shared" si="46"/>
        <v>0</v>
      </c>
      <c r="L146" s="22">
        <f t="shared" si="46"/>
        <v>0</v>
      </c>
    </row>
    <row r="147" spans="1:12" s="9" customFormat="1" ht="47.25" hidden="1">
      <c r="A147" s="27" t="s">
        <v>235</v>
      </c>
      <c r="B147" s="28" t="s">
        <v>233</v>
      </c>
      <c r="C147" s="28" t="s">
        <v>73</v>
      </c>
      <c r="D147" s="28" t="s">
        <v>72</v>
      </c>
      <c r="E147" s="28" t="s">
        <v>207</v>
      </c>
      <c r="F147" s="28"/>
      <c r="G147" s="29">
        <f t="shared" si="46"/>
        <v>0</v>
      </c>
      <c r="H147" s="29">
        <f t="shared" si="46"/>
        <v>0</v>
      </c>
      <c r="I147" s="29">
        <f t="shared" si="46"/>
        <v>0</v>
      </c>
      <c r="J147" s="29">
        <f t="shared" si="46"/>
        <v>0</v>
      </c>
      <c r="K147" s="29">
        <f t="shared" si="46"/>
        <v>0</v>
      </c>
      <c r="L147" s="29">
        <f t="shared" si="46"/>
        <v>0</v>
      </c>
    </row>
    <row r="148" spans="1:12" ht="95.25" customHeight="1" hidden="1">
      <c r="A148" s="15" t="s">
        <v>236</v>
      </c>
      <c r="B148" s="3" t="s">
        <v>233</v>
      </c>
      <c r="C148" s="3" t="s">
        <v>73</v>
      </c>
      <c r="D148" s="3" t="s">
        <v>72</v>
      </c>
      <c r="E148" s="3" t="s">
        <v>234</v>
      </c>
      <c r="F148" s="3" t="s">
        <v>89</v>
      </c>
      <c r="G148" s="6"/>
      <c r="H148" s="6">
        <v>0</v>
      </c>
      <c r="I148" s="6">
        <f>G148+H148</f>
        <v>0</v>
      </c>
      <c r="J148" s="6"/>
      <c r="K148" s="6">
        <v>0</v>
      </c>
      <c r="L148" s="6">
        <f>J148+K148</f>
        <v>0</v>
      </c>
    </row>
    <row r="149" spans="1:12" s="10" customFormat="1" ht="111" customHeight="1">
      <c r="A149" s="17" t="s">
        <v>204</v>
      </c>
      <c r="B149" s="19" t="s">
        <v>161</v>
      </c>
      <c r="C149" s="19" t="s">
        <v>73</v>
      </c>
      <c r="D149" s="19" t="s">
        <v>165</v>
      </c>
      <c r="E149" s="19" t="s">
        <v>207</v>
      </c>
      <c r="F149" s="19"/>
      <c r="G149" s="22">
        <f aca="true" t="shared" si="47" ref="G149:L150">G150</f>
        <v>2070149.4</v>
      </c>
      <c r="H149" s="22">
        <f t="shared" si="47"/>
        <v>0</v>
      </c>
      <c r="I149" s="22">
        <f t="shared" si="47"/>
        <v>2070149.4</v>
      </c>
      <c r="J149" s="22">
        <f t="shared" si="47"/>
        <v>2070149.4</v>
      </c>
      <c r="K149" s="22">
        <f t="shared" si="47"/>
        <v>0</v>
      </c>
      <c r="L149" s="22">
        <f t="shared" si="47"/>
        <v>2070149.4</v>
      </c>
    </row>
    <row r="150" spans="1:12" s="9" customFormat="1" ht="63.75" customHeight="1">
      <c r="A150" s="27" t="s">
        <v>205</v>
      </c>
      <c r="B150" s="28" t="s">
        <v>161</v>
      </c>
      <c r="C150" s="28" t="s">
        <v>73</v>
      </c>
      <c r="D150" s="28" t="s">
        <v>72</v>
      </c>
      <c r="E150" s="28" t="s">
        <v>207</v>
      </c>
      <c r="F150" s="28"/>
      <c r="G150" s="29">
        <f t="shared" si="47"/>
        <v>2070149.4</v>
      </c>
      <c r="H150" s="29">
        <f t="shared" si="47"/>
        <v>0</v>
      </c>
      <c r="I150" s="29">
        <f t="shared" si="47"/>
        <v>2070149.4</v>
      </c>
      <c r="J150" s="29">
        <f t="shared" si="47"/>
        <v>2070149.4</v>
      </c>
      <c r="K150" s="29">
        <f t="shared" si="47"/>
        <v>0</v>
      </c>
      <c r="L150" s="29">
        <f t="shared" si="47"/>
        <v>2070149.4</v>
      </c>
    </row>
    <row r="151" spans="1:12" ht="79.5" customHeight="1">
      <c r="A151" s="15" t="s">
        <v>41</v>
      </c>
      <c r="B151" s="3" t="s">
        <v>161</v>
      </c>
      <c r="C151" s="3" t="s">
        <v>73</v>
      </c>
      <c r="D151" s="3" t="s">
        <v>72</v>
      </c>
      <c r="E151" s="3" t="s">
        <v>162</v>
      </c>
      <c r="F151" s="3" t="s">
        <v>157</v>
      </c>
      <c r="G151" s="6">
        <v>2070149.4</v>
      </c>
      <c r="H151" s="6">
        <v>0</v>
      </c>
      <c r="I151" s="6">
        <f>G151+H151</f>
        <v>2070149.4</v>
      </c>
      <c r="J151" s="6">
        <v>2070149.4</v>
      </c>
      <c r="K151" s="6">
        <v>0</v>
      </c>
      <c r="L151" s="6">
        <f>J151+K151</f>
        <v>2070149.4</v>
      </c>
    </row>
    <row r="152" spans="1:12" s="10" customFormat="1" ht="27.75" customHeight="1">
      <c r="A152" s="17" t="s">
        <v>206</v>
      </c>
      <c r="B152" s="19" t="s">
        <v>163</v>
      </c>
      <c r="C152" s="19" t="s">
        <v>164</v>
      </c>
      <c r="D152" s="19" t="s">
        <v>165</v>
      </c>
      <c r="E152" s="19" t="s">
        <v>207</v>
      </c>
      <c r="F152" s="19"/>
      <c r="G152" s="22">
        <f aca="true" t="shared" si="48" ref="G152:L152">SUM(G153:G154)</f>
        <v>469559.62</v>
      </c>
      <c r="H152" s="22">
        <f t="shared" si="48"/>
        <v>0</v>
      </c>
      <c r="I152" s="22">
        <f t="shared" si="48"/>
        <v>469559.62</v>
      </c>
      <c r="J152" s="22">
        <f t="shared" si="48"/>
        <v>469559.62</v>
      </c>
      <c r="K152" s="22">
        <f t="shared" si="48"/>
        <v>0</v>
      </c>
      <c r="L152" s="22">
        <f t="shared" si="48"/>
        <v>469559.62</v>
      </c>
    </row>
    <row r="153" spans="1:12" ht="94.5">
      <c r="A153" s="15" t="s">
        <v>1</v>
      </c>
      <c r="B153" s="3" t="s">
        <v>163</v>
      </c>
      <c r="C153" s="3" t="s">
        <v>164</v>
      </c>
      <c r="D153" s="3" t="s">
        <v>165</v>
      </c>
      <c r="E153" s="3" t="s">
        <v>166</v>
      </c>
      <c r="F153" s="3" t="s">
        <v>75</v>
      </c>
      <c r="G153" s="6">
        <v>467001</v>
      </c>
      <c r="H153" s="6">
        <v>0</v>
      </c>
      <c r="I153" s="6">
        <f>G153+H153</f>
        <v>467001</v>
      </c>
      <c r="J153" s="6">
        <v>467001</v>
      </c>
      <c r="K153" s="6">
        <v>0</v>
      </c>
      <c r="L153" s="6">
        <f>J153+K153</f>
        <v>467001</v>
      </c>
    </row>
    <row r="154" spans="1:12" ht="78.75">
      <c r="A154" s="15" t="s">
        <v>38</v>
      </c>
      <c r="B154" s="3" t="s">
        <v>163</v>
      </c>
      <c r="C154" s="3" t="s">
        <v>164</v>
      </c>
      <c r="D154" s="3" t="s">
        <v>165</v>
      </c>
      <c r="E154" s="3" t="s">
        <v>167</v>
      </c>
      <c r="F154" s="3" t="s">
        <v>76</v>
      </c>
      <c r="G154" s="6">
        <v>2558.62</v>
      </c>
      <c r="H154" s="6">
        <v>0</v>
      </c>
      <c r="I154" s="6">
        <f>G154+H154</f>
        <v>2558.62</v>
      </c>
      <c r="J154" s="6">
        <v>2558.62</v>
      </c>
      <c r="K154" s="6">
        <v>0</v>
      </c>
      <c r="L154" s="6">
        <f>J154+K154</f>
        <v>2558.62</v>
      </c>
    </row>
    <row r="155" spans="1:12" s="13" customFormat="1" ht="18" customHeight="1">
      <c r="A155" s="18" t="s">
        <v>68</v>
      </c>
      <c r="B155" s="12"/>
      <c r="C155" s="12"/>
      <c r="D155" s="12"/>
      <c r="E155" s="12"/>
      <c r="F155" s="12"/>
      <c r="G155" s="21">
        <f aca="true" t="shared" si="49" ref="G155:L155">G7+G45+G76+G84+G114+G121+G127+G138+G149+G152+G143+G146</f>
        <v>165712366.73000002</v>
      </c>
      <c r="H155" s="21">
        <f t="shared" si="49"/>
        <v>0</v>
      </c>
      <c r="I155" s="21">
        <f t="shared" si="49"/>
        <v>165712366.73000002</v>
      </c>
      <c r="J155" s="21">
        <f t="shared" si="49"/>
        <v>152185836.99000004</v>
      </c>
      <c r="K155" s="21">
        <f t="shared" si="49"/>
        <v>0</v>
      </c>
      <c r="L155" s="21">
        <f t="shared" si="49"/>
        <v>152185836.99000004</v>
      </c>
    </row>
    <row r="157" spans="7:10" ht="0.75" customHeight="1">
      <c r="G157" s="7">
        <v>168212366.73</v>
      </c>
      <c r="J157" s="7">
        <v>157190836.99</v>
      </c>
    </row>
    <row r="158" spans="7:10" ht="12.75" hidden="1">
      <c r="G158" s="7">
        <f>G155-G157</f>
        <v>-2499999.99999997</v>
      </c>
      <c r="H158" s="7">
        <f>H155-H157</f>
        <v>0</v>
      </c>
      <c r="I158" s="7">
        <f>I155-I157</f>
        <v>165712366.73000002</v>
      </c>
      <c r="J158" s="7">
        <f>J155-J157</f>
        <v>-5004999.99999997</v>
      </c>
    </row>
  </sheetData>
  <sheetProtection/>
  <autoFilter ref="A6:IS155"/>
  <mergeCells count="11"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  <mergeCell ref="L5:L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2021-11-11T13:45:51Z</cp:lastPrinted>
  <dcterms:created xsi:type="dcterms:W3CDTF">2013-10-30T08:55:37Z</dcterms:created>
  <dcterms:modified xsi:type="dcterms:W3CDTF">2021-12-14T06:50:24Z</dcterms:modified>
  <cp:category/>
  <cp:version/>
  <cp:contentType/>
  <cp:contentStatus/>
</cp:coreProperties>
</file>